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showPivotChartFilter="1"/>
  <mc:AlternateContent xmlns:mc="http://schemas.openxmlformats.org/markup-compatibility/2006">
    <mc:Choice Requires="x15">
      <x15ac:absPath xmlns:x15ac="http://schemas.microsoft.com/office/spreadsheetml/2010/11/ac" url="P:\G_EME_INFOESTAT\1_boletim_2019\4_Abril\pdf_excel\"/>
    </mc:Choice>
  </mc:AlternateContent>
  <bookViews>
    <workbookView xWindow="9570" yWindow="0" windowWidth="6330" windowHeight="10695" tabRatio="872"/>
  </bookViews>
  <sheets>
    <sheet name="capa" sheetId="873" r:id="rId1"/>
    <sheet name="introducao" sheetId="6" r:id="rId2"/>
    <sheet name="fontes" sheetId="7" r:id="rId3"/>
    <sheet name="6populacao3" sheetId="891" r:id="rId4"/>
    <sheet name="7empregoINE3" sheetId="892" r:id="rId5"/>
    <sheet name="8desemprego_INE3" sheetId="893" r:id="rId6"/>
    <sheet name="9lay_off" sheetId="487" r:id="rId7"/>
    <sheet name="10desemprego_IEFP" sheetId="800" r:id="rId8"/>
    <sheet name="11desemprego_IEFP" sheetId="801" r:id="rId9"/>
    <sheet name="12fp_anexo C" sheetId="703" r:id="rId10"/>
    <sheet name="13empresarial" sheetId="895" r:id="rId11"/>
    <sheet name="14ganhos" sheetId="458" r:id="rId12"/>
    <sheet name="15salários" sheetId="502" r:id="rId13"/>
    <sheet name="16irct" sheetId="491" r:id="rId14"/>
    <sheet name="17acidentes" sheetId="894" r:id="rId15"/>
    <sheet name="18ssocial" sheetId="500" r:id="rId16"/>
    <sheet name="19ssocial" sheetId="859" r:id="rId17"/>
    <sheet name="20ssocial" sheetId="860" r:id="rId18"/>
    <sheet name="21destaque" sheetId="890" r:id="rId19"/>
    <sheet name="22destaque" sheetId="564"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_xlnm._FilterDatabase" localSheetId="14" hidden="1">'17acidentes'!$A$18:$P$18</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'13empresarial'!$B$1:$P$80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C58" i="564" l="1"/>
  <c r="H39" i="564"/>
  <c r="I39" i="564" s="1"/>
  <c r="G39" i="564"/>
  <c r="F39" i="564"/>
  <c r="E39" i="564"/>
  <c r="H38" i="564"/>
  <c r="G38" i="564"/>
  <c r="I38" i="564" s="1"/>
  <c r="F38" i="564"/>
  <c r="E38" i="564"/>
  <c r="H37" i="564"/>
  <c r="I37" i="564" s="1"/>
  <c r="G37" i="564"/>
  <c r="F37" i="564"/>
  <c r="E37" i="564"/>
  <c r="I36" i="564"/>
  <c r="H36" i="564"/>
  <c r="G36" i="564"/>
  <c r="F36" i="564"/>
  <c r="E36" i="564"/>
  <c r="H35" i="564"/>
  <c r="I35" i="564" s="1"/>
  <c r="G35" i="564"/>
  <c r="F35" i="564"/>
  <c r="E35" i="564"/>
  <c r="H34" i="564"/>
  <c r="G34" i="564"/>
  <c r="I34" i="564" s="1"/>
  <c r="F34" i="564"/>
  <c r="E34" i="564"/>
  <c r="H33" i="564"/>
  <c r="I33" i="564" s="1"/>
  <c r="G33" i="564"/>
  <c r="F33" i="564"/>
  <c r="E33" i="564"/>
  <c r="I32" i="564"/>
  <c r="H32" i="564"/>
  <c r="G32" i="564"/>
  <c r="F32" i="564"/>
  <c r="E32" i="564"/>
  <c r="H31" i="564"/>
  <c r="I31" i="564" s="1"/>
  <c r="G31" i="564"/>
  <c r="F31" i="564"/>
  <c r="E31" i="564"/>
  <c r="H30" i="564"/>
  <c r="G30" i="564"/>
  <c r="I30" i="564" s="1"/>
  <c r="F30" i="564"/>
  <c r="E30" i="564"/>
  <c r="H29" i="564"/>
  <c r="I29" i="564" s="1"/>
  <c r="G29" i="564"/>
  <c r="F29" i="564"/>
  <c r="E29" i="564"/>
  <c r="I28" i="564"/>
  <c r="H28" i="564"/>
  <c r="G28" i="564"/>
  <c r="F28" i="564"/>
  <c r="E28" i="564"/>
  <c r="H27" i="564"/>
  <c r="I27" i="564" s="1"/>
  <c r="G27" i="564"/>
  <c r="F27" i="564"/>
  <c r="E27" i="564"/>
  <c r="H26" i="564"/>
  <c r="G26" i="564"/>
  <c r="I26" i="564" s="1"/>
  <c r="F26" i="564"/>
  <c r="E26" i="564"/>
  <c r="H25" i="564"/>
  <c r="I25" i="564" s="1"/>
  <c r="G25" i="564"/>
  <c r="F25" i="564"/>
  <c r="E25" i="564"/>
  <c r="I24" i="564"/>
  <c r="H24" i="564"/>
  <c r="G24" i="564"/>
  <c r="F24" i="564"/>
  <c r="E24" i="564"/>
  <c r="H23" i="564"/>
  <c r="I23" i="564" s="1"/>
  <c r="G23" i="564"/>
  <c r="F23" i="564"/>
  <c r="E23" i="564"/>
  <c r="H22" i="564"/>
  <c r="G22" i="564"/>
  <c r="I22" i="564" s="1"/>
  <c r="F22" i="564"/>
  <c r="E22" i="564"/>
  <c r="H21" i="564"/>
  <c r="I21" i="564" s="1"/>
  <c r="G21" i="564"/>
  <c r="F21" i="564"/>
  <c r="E21" i="564"/>
  <c r="I20" i="564"/>
  <c r="H20" i="564"/>
  <c r="G20" i="564"/>
  <c r="F20" i="564"/>
  <c r="E20" i="564"/>
  <c r="H19" i="564"/>
  <c r="I19" i="564" s="1"/>
  <c r="G19" i="564"/>
  <c r="F19" i="564"/>
  <c r="E19" i="564"/>
  <c r="H18" i="564"/>
  <c r="G18" i="564"/>
  <c r="I18" i="564" s="1"/>
  <c r="F18" i="564"/>
  <c r="E18" i="564"/>
  <c r="H17" i="564"/>
  <c r="I17" i="564" s="1"/>
  <c r="G17" i="564"/>
  <c r="F17" i="564"/>
  <c r="E17" i="564"/>
  <c r="I16" i="564"/>
  <c r="H16" i="564"/>
  <c r="G16" i="564"/>
  <c r="F16" i="564"/>
  <c r="E16" i="564"/>
  <c r="H15" i="564"/>
  <c r="I15" i="564" s="1"/>
  <c r="G15" i="564"/>
  <c r="F15" i="564"/>
  <c r="E15" i="564"/>
  <c r="H14" i="564"/>
  <c r="G14" i="564"/>
  <c r="I14" i="564" s="1"/>
  <c r="F14" i="564"/>
  <c r="E14" i="564"/>
  <c r="H13" i="564"/>
  <c r="I13" i="564" s="1"/>
  <c r="G13" i="564"/>
  <c r="F13" i="564"/>
  <c r="E13" i="564"/>
  <c r="I12" i="564"/>
  <c r="H12" i="564"/>
  <c r="G12" i="564"/>
  <c r="F12" i="564"/>
  <c r="E12" i="564"/>
  <c r="H11" i="564"/>
  <c r="I11" i="564" s="1"/>
  <c r="G11" i="564"/>
  <c r="F11" i="564"/>
  <c r="E11" i="564"/>
  <c r="H10" i="564"/>
  <c r="G10" i="564"/>
  <c r="I10" i="564" s="1"/>
  <c r="F10" i="564"/>
  <c r="E10" i="564"/>
  <c r="H9" i="564"/>
  <c r="I9" i="564" s="1"/>
  <c r="G9" i="564"/>
  <c r="F9" i="564"/>
  <c r="E9" i="564"/>
  <c r="K72" i="895" l="1"/>
  <c r="G72" i="895"/>
  <c r="F72" i="895"/>
  <c r="E72" i="895"/>
  <c r="N72" i="895"/>
  <c r="M72" i="895"/>
  <c r="L72" i="895"/>
  <c r="J72" i="895"/>
  <c r="I72" i="895"/>
  <c r="H72" i="895"/>
  <c r="F45" i="892" l="1"/>
  <c r="J45" i="892"/>
  <c r="L45" i="892"/>
  <c r="N45" i="892"/>
  <c r="F35" i="891"/>
  <c r="H35" i="891"/>
  <c r="J35" i="891"/>
  <c r="L35" i="891"/>
  <c r="N35" i="891"/>
  <c r="F44" i="891"/>
  <c r="N44" i="891"/>
  <c r="F47" i="891"/>
  <c r="H47" i="891"/>
  <c r="J47" i="891"/>
  <c r="L47" i="891"/>
  <c r="N47" i="891"/>
  <c r="F56" i="891"/>
  <c r="N56" i="891"/>
  <c r="J56" i="891" l="1"/>
  <c r="J44" i="891"/>
  <c r="J66" i="892"/>
  <c r="H63" i="892"/>
  <c r="L61" i="892"/>
  <c r="N60" i="892"/>
  <c r="J58" i="892"/>
  <c r="J54" i="892"/>
  <c r="H51" i="892"/>
  <c r="L49" i="892"/>
  <c r="N48" i="892"/>
  <c r="H47" i="892"/>
  <c r="N66" i="892"/>
  <c r="N54" i="892"/>
  <c r="J48" i="892"/>
  <c r="J65" i="892"/>
  <c r="J57" i="892"/>
  <c r="J50" i="891"/>
  <c r="L63" i="892"/>
  <c r="F46" i="892"/>
  <c r="L60" i="892"/>
  <c r="H58" i="891"/>
  <c r="N55" i="891"/>
  <c r="F55" i="891"/>
  <c r="J53" i="891"/>
  <c r="J41" i="891"/>
  <c r="L66" i="892"/>
  <c r="J68" i="892"/>
  <c r="H53" i="891"/>
  <c r="H65" i="892"/>
  <c r="N62" i="892"/>
  <c r="N68" i="892"/>
  <c r="F68" i="892"/>
  <c r="N65" i="892"/>
  <c r="J63" i="892"/>
  <c r="J51" i="892"/>
  <c r="J47" i="892"/>
  <c r="J46" i="892"/>
  <c r="H56" i="891"/>
  <c r="L50" i="891"/>
  <c r="H66" i="892"/>
  <c r="F65" i="892"/>
  <c r="H60" i="892"/>
  <c r="N57" i="892"/>
  <c r="F57" i="892"/>
  <c r="H56" i="892"/>
  <c r="J55" i="892"/>
  <c r="L54" i="892"/>
  <c r="N53" i="892"/>
  <c r="F53" i="892"/>
  <c r="H52" i="892"/>
  <c r="L50" i="892"/>
  <c r="N49" i="892"/>
  <c r="F49" i="892"/>
  <c r="H48" i="892"/>
  <c r="L46" i="892"/>
  <c r="L53" i="891"/>
  <c r="L41" i="891"/>
  <c r="L37" i="891"/>
  <c r="F66" i="892"/>
  <c r="J62" i="892"/>
  <c r="F60" i="892"/>
  <c r="H59" i="892"/>
  <c r="N56" i="892"/>
  <c r="F56" i="892"/>
  <c r="L53" i="892"/>
  <c r="J50" i="892"/>
  <c r="F48" i="892"/>
  <c r="J57" i="891"/>
  <c r="L56" i="891"/>
  <c r="H54" i="891"/>
  <c r="N51" i="891"/>
  <c r="F51" i="891"/>
  <c r="H50" i="891"/>
  <c r="L48" i="891"/>
  <c r="J45" i="891"/>
  <c r="L44" i="891"/>
  <c r="H42" i="891"/>
  <c r="N39" i="891"/>
  <c r="F39" i="891"/>
  <c r="H38" i="891"/>
  <c r="L36" i="891"/>
  <c r="L68" i="892"/>
  <c r="N63" i="892"/>
  <c r="F63" i="892"/>
  <c r="N55" i="892"/>
  <c r="F55" i="892"/>
  <c r="H54" i="892"/>
  <c r="L52" i="892"/>
  <c r="N51" i="892"/>
  <c r="J49" i="892"/>
  <c r="N47" i="892"/>
  <c r="N58" i="891"/>
  <c r="L55" i="891"/>
  <c r="J52" i="891"/>
  <c r="N50" i="891"/>
  <c r="F50" i="891"/>
  <c r="H49" i="891"/>
  <c r="N46" i="891"/>
  <c r="F46" i="891"/>
  <c r="L43" i="891"/>
  <c r="H41" i="891"/>
  <c r="J40" i="891"/>
  <c r="N38" i="891"/>
  <c r="F38" i="891"/>
  <c r="H37" i="891"/>
  <c r="L67" i="892"/>
  <c r="L65" i="892"/>
  <c r="N64" i="892"/>
  <c r="F62" i="892"/>
  <c r="J61" i="892"/>
  <c r="L59" i="892"/>
  <c r="N58" i="892"/>
  <c r="L56" i="892"/>
  <c r="J53" i="892"/>
  <c r="F51" i="892"/>
  <c r="H50" i="892"/>
  <c r="L48" i="892"/>
  <c r="F47" i="892"/>
  <c r="F58" i="891"/>
  <c r="L58" i="891"/>
  <c r="N57" i="891"/>
  <c r="F57" i="891"/>
  <c r="J55" i="891"/>
  <c r="L54" i="891"/>
  <c r="N53" i="891"/>
  <c r="F53" i="891"/>
  <c r="H52" i="891"/>
  <c r="J51" i="891"/>
  <c r="N49" i="891"/>
  <c r="F49" i="891"/>
  <c r="H48" i="891"/>
  <c r="L46" i="891"/>
  <c r="N45" i="891"/>
  <c r="F45" i="891"/>
  <c r="H44" i="891"/>
  <c r="J43" i="891"/>
  <c r="L42" i="891"/>
  <c r="N41" i="891"/>
  <c r="F41" i="891"/>
  <c r="H40" i="891"/>
  <c r="J39" i="891"/>
  <c r="L38" i="891"/>
  <c r="N37" i="891"/>
  <c r="F37" i="891"/>
  <c r="H36" i="891"/>
  <c r="H68" i="892"/>
  <c r="F64" i="892"/>
  <c r="J56" i="892"/>
  <c r="F54" i="892"/>
  <c r="H53" i="892"/>
  <c r="L51" i="892"/>
  <c r="N50" i="892"/>
  <c r="F50" i="892"/>
  <c r="H49" i="892"/>
  <c r="L47" i="892"/>
  <c r="N46" i="892"/>
  <c r="H67" i="892"/>
  <c r="H46" i="892"/>
  <c r="F67" i="892"/>
  <c r="J64" i="892"/>
  <c r="N59" i="892"/>
  <c r="J59" i="892"/>
  <c r="F59" i="892"/>
  <c r="F58" i="892"/>
  <c r="L58" i="892"/>
  <c r="H58" i="892"/>
  <c r="L55" i="892"/>
  <c r="H55" i="892"/>
  <c r="N52" i="892"/>
  <c r="J52" i="892"/>
  <c r="F52" i="892"/>
  <c r="J58" i="891"/>
  <c r="L57" i="891"/>
  <c r="H55" i="891"/>
  <c r="J54" i="891"/>
  <c r="N52" i="891"/>
  <c r="F52" i="891"/>
  <c r="H51" i="891"/>
  <c r="L49" i="891"/>
  <c r="N48" i="891"/>
  <c r="F48" i="891"/>
  <c r="J46" i="891"/>
  <c r="L45" i="891"/>
  <c r="H43" i="891"/>
  <c r="J42" i="891"/>
  <c r="N40" i="891"/>
  <c r="F40" i="891"/>
  <c r="H39" i="891"/>
  <c r="J38" i="891"/>
  <c r="N36" i="891"/>
  <c r="F36" i="891"/>
  <c r="L64" i="892"/>
  <c r="H64" i="892"/>
  <c r="J60" i="892"/>
  <c r="L52" i="891"/>
  <c r="J49" i="891"/>
  <c r="H46" i="891"/>
  <c r="N43" i="891"/>
  <c r="F43" i="891"/>
  <c r="L40" i="891"/>
  <c r="J37" i="891"/>
  <c r="L62" i="892"/>
  <c r="H62" i="892"/>
  <c r="H61" i="892"/>
  <c r="N61" i="892"/>
  <c r="F61" i="892"/>
  <c r="H45" i="892"/>
  <c r="H57" i="891"/>
  <c r="N54" i="891"/>
  <c r="F54" i="891"/>
  <c r="L51" i="891"/>
  <c r="J48" i="891"/>
  <c r="H45" i="891"/>
  <c r="N42" i="891"/>
  <c r="F42" i="891"/>
  <c r="L39" i="891"/>
  <c r="J36" i="891"/>
  <c r="N67" i="892"/>
  <c r="J67" i="892"/>
  <c r="L57" i="892"/>
  <c r="H57" i="892"/>
  <c r="C7" i="801" l="1"/>
  <c r="C7" i="800"/>
  <c r="K31" i="6" l="1"/>
  <c r="K35" i="7" l="1"/>
  <c r="K43" i="500" l="1"/>
  <c r="K6" i="500"/>
  <c r="C66" i="500"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H10" i="500"/>
  <c r="AH12" i="500"/>
  <c r="AH14" i="500"/>
  <c r="AO14" i="500" s="1"/>
  <c r="AH16" i="500"/>
  <c r="AO16" i="500" s="1"/>
  <c r="AH18" i="500"/>
  <c r="AO18" i="500" s="1"/>
  <c r="AH20" i="500"/>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G11" i="500"/>
  <c r="AG13" i="500"/>
  <c r="AG15" i="500"/>
  <c r="AG17" i="500"/>
  <c r="AG19" i="500"/>
  <c r="AG21" i="500"/>
  <c r="AG23" i="500"/>
  <c r="AG25" i="500"/>
  <c r="AG27" i="500"/>
  <c r="AE8" i="500"/>
  <c r="AE10" i="500"/>
  <c r="AE12" i="500"/>
  <c r="AE14" i="500"/>
  <c r="AE16" i="500"/>
  <c r="AE18" i="500"/>
  <c r="AE20" i="500"/>
  <c r="AE22" i="500"/>
  <c r="AE24" i="500"/>
  <c r="AE26" i="500"/>
  <c r="AG8" i="500"/>
  <c r="AG10" i="500"/>
  <c r="AG12" i="500"/>
  <c r="AG14" i="500"/>
  <c r="AG16" i="500"/>
  <c r="AG18" i="500"/>
  <c r="AG20" i="500"/>
  <c r="AG22" i="500"/>
  <c r="AG24" i="500"/>
  <c r="AG26" i="500"/>
  <c r="AO20" i="500" l="1"/>
  <c r="AO12" i="500"/>
  <c r="AO8" i="500"/>
  <c r="AN25" i="500"/>
  <c r="AN24" i="500"/>
  <c r="AN16" i="500"/>
  <c r="AN8" i="500"/>
  <c r="AN22" i="500"/>
  <c r="AN17" i="500"/>
  <c r="AN14" i="500"/>
  <c r="AN23" i="500"/>
  <c r="AN9" i="500"/>
  <c r="AN15" i="500"/>
  <c r="AN26" i="500"/>
  <c r="AN18" i="500"/>
  <c r="AN10" i="500"/>
  <c r="AN27" i="500"/>
  <c r="AN19" i="500"/>
  <c r="AN11" i="500"/>
  <c r="AO10" i="500"/>
  <c r="AN20" i="500"/>
  <c r="AN12" i="500"/>
  <c r="AN21" i="500"/>
  <c r="AN13" i="500"/>
  <c r="AO27" i="500"/>
  <c r="AO23" i="500"/>
  <c r="AO19" i="500"/>
  <c r="AO15" i="500"/>
  <c r="AO11" i="500"/>
  <c r="J44" i="500"/>
  <c r="AO25" i="500"/>
  <c r="AO21" i="500"/>
  <c r="AO17" i="500"/>
  <c r="AO13" i="500"/>
  <c r="AO9" i="500"/>
  <c r="E44" i="500"/>
  <c r="I44" i="500"/>
  <c r="G44" i="500"/>
  <c r="F44" i="500"/>
  <c r="H44" i="500"/>
  <c r="Q69" i="491" l="1"/>
  <c r="Q68" i="491"/>
  <c r="Q72" i="491"/>
  <c r="Q71" i="491"/>
  <c r="Q70" i="491"/>
  <c r="H67" i="860" l="1"/>
  <c r="F67" i="860" l="1"/>
  <c r="L67" i="860"/>
  <c r="G67" i="860"/>
  <c r="J67" i="860"/>
  <c r="I67" i="860"/>
  <c r="K67" i="860"/>
  <c r="E67" i="860"/>
  <c r="M67" i="860"/>
  <c r="K40" i="893" l="1"/>
  <c r="K33" i="891"/>
  <c r="K43" i="892"/>
  <c r="M40" i="893"/>
  <c r="M43" i="892"/>
  <c r="M33" i="891"/>
  <c r="G43" i="892"/>
  <c r="G40" i="893"/>
  <c r="G33" i="891"/>
  <c r="I43" i="892"/>
  <c r="I40" i="893"/>
  <c r="I33" i="891"/>
  <c r="E40" i="893" l="1"/>
  <c r="E43" i="892"/>
  <c r="E33" i="891"/>
</calcChain>
</file>

<file path=xl/sharedStrings.xml><?xml version="1.0" encoding="utf-8"?>
<sst xmlns="http://schemas.openxmlformats.org/spreadsheetml/2006/main" count="1602" uniqueCount="652">
  <si>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</si>
  <si>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</si>
  <si>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</si>
  <si>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</si>
  <si>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</si>
  <si>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</si>
  <si>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</si>
  <si>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</si>
  <si>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</si>
  <si>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</si>
  <si>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</si>
  <si>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</si>
  <si>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</si>
  <si>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</si>
  <si>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</si>
  <si>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</si>
  <si>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</si>
  <si>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</si>
  <si>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</si>
  <si>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</si>
  <si>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</si>
  <si>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</si>
  <si>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</si>
  <si>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</si>
  <si>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</si>
  <si>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</si>
  <si>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</si>
  <si>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</si>
  <si>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</si>
  <si>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</si>
  <si>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</si>
  <si>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</si>
  <si>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</si>
  <si>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</si>
  <si>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</si>
  <si>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</si>
  <si>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</si>
  <si>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</si>
  <si>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</si>
  <si>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</si>
  <si>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</si>
  <si>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</si>
  <si>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</si>
  <si>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</si>
  <si>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</si>
  <si>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</si>
  <si>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</si>
  <si>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</si>
  <si>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</si>
  <si>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</si>
  <si>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</si>
  <si>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</si>
  <si>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</si>
  <si>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</si>
  <si>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</si>
  <si>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</si>
  <si>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</si>
  <si>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</si>
  <si>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</si>
  <si>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</si>
  <si>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</si>
  <si>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</si>
  <si>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</si>
  <si>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</si>
  <si>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</si>
  <si>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</si>
  <si>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</si>
  <si>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</si>
  <si>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</si>
  <si>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</si>
  <si>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</si>
  <si>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</si>
  <si>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</si>
  <si>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</si>
  <si>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</si>
  <si>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</si>
  <si>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</si>
  <si>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</si>
  <si>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</si>
  <si>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</si>
  <si>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</si>
  <si>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</si>
  <si>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</si>
  <si>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</si>
  <si>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</si>
  <si>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</si>
  <si>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</si>
  <si>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</si>
  <si>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</si>
  <si>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</si>
  <si>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</si>
  <si>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</si>
  <si>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</si>
  <si>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</si>
  <si>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</si>
  <si>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</si>
  <si>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</si>
  <si>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</si>
  <si>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</si>
  <si>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</si>
  <si>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</si>
  <si>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</si>
  <si>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</si>
  <si>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</si>
  <si>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</si>
  <si>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</si>
  <si>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</si>
  <si>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</si>
  <si>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</si>
  <si>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</si>
  <si>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</si>
  <si>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</si>
  <si>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</si>
  <si>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</si>
  <si>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</si>
  <si>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</si>
  <si>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</si>
  <si>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</si>
  <si>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</si>
  <si>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</si>
  <si>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</si>
  <si>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</si>
  <si>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</si>
  <si>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</si>
  <si>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</si>
  <si>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</si>
  <si>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</si>
  <si>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</si>
  <si>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</si>
  <si>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</si>
  <si>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</si>
  <si>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</si>
  <si>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</si>
  <si>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</si>
  <si>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</si>
  <si>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</si>
  <si>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</si>
  <si>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</si>
  <si>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</si>
  <si>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</si>
  <si>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</si>
  <si>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</si>
  <si>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</si>
  <si>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</si>
  <si>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</si>
  <si>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</si>
  <si>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</si>
  <si>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</si>
  <si>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</si>
  <si>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</si>
  <si>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</si>
  <si>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</si>
  <si>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</si>
  <si>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</si>
  <si>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</si>
  <si>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</si>
  <si>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</si>
  <si>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</si>
  <si>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</si>
  <si>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</si>
  <si>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</si>
  <si>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</si>
  <si>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</si>
  <si>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</si>
  <si>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</si>
  <si>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</si>
  <si>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</si>
  <si>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</si>
  <si>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</si>
  <si>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</si>
  <si>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</si>
  <si>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</si>
  <si>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</si>
  <si>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</si>
  <si>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</si>
  <si>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</si>
  <si>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</si>
  <si>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</si>
  <si>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</si>
  <si>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</si>
  <si>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</si>
  <si>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</si>
  <si>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</si>
  <si>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</si>
  <si>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</si>
  <si>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</si>
  <si>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</si>
  <si>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</si>
  <si>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</si>
  <si>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</si>
  <si>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</si>
  <si>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</si>
  <si>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</si>
  <si>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</si>
  <si>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</si>
  <si>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</si>
  <si>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</si>
  <si>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</si>
  <si>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</si>
  <si>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</si>
  <si>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</si>
  <si>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</si>
  <si>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</si>
  <si>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</si>
  <si>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</si>
  <si>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</si>
  <si>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</si>
  <si>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</si>
  <si>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</si>
  <si>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</si>
  <si>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</si>
  <si>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</si>
  <si>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ofertas de emprego - ao longo do período</t>
  </si>
  <si>
    <t>colocações - ao longo do período</t>
  </si>
  <si>
    <t>pedidos de emprego - no fim do período</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</si>
  <si>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</si>
  <si>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</si>
  <si>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</si>
  <si>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</si>
  <si>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</si>
  <si>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</si>
  <si>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</si>
  <si>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</si>
  <si>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</si>
  <si>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</si>
  <si>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</si>
  <si>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</si>
  <si>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</si>
  <si>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</si>
  <si>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</si>
  <si>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</si>
  <si>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</si>
  <si>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</si>
  <si>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</si>
  <si>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</si>
  <si>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</si>
  <si>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</si>
  <si>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</si>
  <si>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</si>
  <si>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</si>
  <si>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</si>
  <si>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</si>
  <si>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</si>
  <si>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</si>
  <si>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</si>
  <si>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</si>
  <si>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</si>
  <si>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</si>
  <si>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</si>
  <si>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</si>
  <si>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</si>
  <si>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</si>
  <si>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</si>
  <si>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</si>
  <si>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</si>
  <si>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</si>
  <si>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</si>
  <si>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</si>
  <si>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</si>
  <si>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</si>
  <si>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</si>
  <si>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</si>
  <si>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</si>
  <si>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</si>
  <si>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</si>
  <si>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</si>
  <si>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</si>
  <si>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</si>
  <si>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</si>
  <si>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</si>
  <si>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</si>
  <si>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</si>
  <si>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</si>
  <si>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</si>
  <si>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</si>
  <si>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</si>
  <si>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</si>
  <si>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</si>
  <si>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</si>
  <si>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</si>
  <si>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</si>
  <si>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</si>
  <si>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</si>
  <si>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</si>
  <si>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</si>
  <si>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</si>
  <si>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</si>
  <si>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</si>
  <si>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</si>
  <si>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</si>
  <si>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</si>
  <si>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</si>
  <si>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</si>
  <si>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</si>
  <si>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</si>
  <si>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</si>
  <si>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 por tipo de subsídio</t>
  </si>
  <si>
    <r>
      <t>beneficiários:</t>
    </r>
    <r>
      <rPr>
        <b/>
        <vertAlign val="superscript"/>
        <sz val="9"/>
        <color theme="3"/>
        <rFont val="Arial"/>
        <family val="2"/>
      </rPr>
      <t xml:space="preserve"> (2)</t>
    </r>
  </si>
  <si>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</si>
  <si>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</si>
  <si>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</si>
  <si>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</si>
  <si>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</si>
  <si>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</si>
  <si>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</si>
  <si>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</si>
  <si>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</si>
  <si>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</si>
  <si>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</si>
  <si>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</si>
  <si>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</si>
  <si>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</si>
  <si>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</si>
  <si>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</si>
  <si>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</si>
  <si>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</si>
  <si>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</si>
  <si>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</si>
  <si>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</si>
  <si>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</si>
  <si>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</si>
  <si>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</si>
  <si>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</si>
  <si>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</si>
  <si>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</si>
  <si>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</si>
  <si>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</si>
  <si>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</si>
  <si>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</si>
  <si>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</si>
  <si>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</si>
  <si>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</si>
  <si>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</si>
  <si>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</si>
  <si>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</si>
  <si>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</si>
  <si>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</si>
  <si>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</si>
  <si>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</si>
  <si>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</si>
  <si>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</si>
  <si>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</si>
  <si>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</si>
  <si>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</si>
  <si>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</si>
  <si>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</si>
  <si>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</si>
  <si>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</si>
  <si>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</si>
  <si>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</si>
  <si>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</si>
  <si>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</si>
  <si>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</si>
  <si>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</si>
  <si>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</si>
  <si>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</si>
  <si>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</si>
  <si>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</si>
  <si>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</si>
  <si>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</si>
  <si>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</si>
  <si>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</si>
  <si>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</si>
  <si>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</si>
  <si>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</si>
  <si>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</si>
  <si>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</si>
  <si>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</si>
  <si>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</si>
  <si>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</si>
  <si>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</si>
  <si>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</si>
  <si>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</si>
  <si>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</si>
  <si>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</si>
  <si>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</si>
  <si>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</si>
  <si>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</si>
  <si>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</si>
  <si>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</si>
  <si>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</si>
  <si>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</si>
  <si>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</si>
  <si>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</si>
  <si>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</si>
  <si>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</si>
  <si>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</si>
  <si>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</si>
  <si>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</si>
  <si>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</si>
  <si>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</si>
  <si>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</si>
  <si>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</si>
  <si>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</si>
  <si>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</si>
  <si>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</si>
  <si>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</si>
  <si>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</si>
  <si>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</si>
  <si>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</si>
  <si>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</si>
  <si>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</si>
  <si>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</si>
  <si>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</si>
  <si>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</si>
  <si>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</si>
  <si>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</si>
  <si>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</si>
  <si>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</si>
  <si>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</si>
  <si>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</si>
  <si>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</si>
  <si>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</si>
  <si>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</si>
  <si>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</si>
  <si>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</si>
  <si>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</si>
  <si>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</si>
  <si>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</si>
  <si>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</si>
  <si>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</si>
  <si>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</si>
  <si>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</si>
  <si>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</si>
  <si>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</si>
  <si>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</si>
  <si>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</si>
  <si>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</si>
  <si>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</si>
  <si>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</si>
  <si>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</si>
  <si>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</si>
  <si>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</si>
  <si>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</si>
  <si>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</si>
  <si>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</si>
  <si>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</si>
  <si>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</si>
  <si>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</si>
  <si>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</si>
  <si>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</si>
  <si>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</si>
  <si>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</si>
  <si>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</si>
  <si>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</si>
  <si>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</si>
  <si>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</si>
  <si>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</si>
  <si>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</si>
  <si>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</si>
  <si>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</si>
  <si>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</si>
  <si>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</si>
  <si>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</si>
  <si>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</si>
  <si>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</si>
  <si>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</si>
  <si>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</si>
  <si>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</si>
  <si>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</si>
  <si>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</si>
  <si>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</si>
  <si>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</si>
  <si>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</si>
  <si>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</si>
  <si>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</si>
  <si>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</si>
  <si>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</si>
  <si>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</si>
  <si>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</si>
  <si>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</si>
  <si>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</si>
  <si>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</si>
  <si>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</si>
  <si>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</si>
  <si>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</si>
  <si>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</si>
  <si>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</si>
  <si>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</si>
  <si>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</si>
  <si>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</si>
  <si>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fonte: GEP/MTSSS, Acidentes de Trabalho.</t>
  </si>
  <si>
    <t>abril 2018</t>
  </si>
  <si>
    <t>estrutura empresarial - indicadores globais</t>
  </si>
  <si>
    <r>
      <t xml:space="preserve">pessoas ao serviço </t>
    </r>
    <r>
      <rPr>
        <vertAlign val="superscript"/>
        <sz val="7"/>
        <color theme="3"/>
        <rFont val="Arial"/>
        <family val="2"/>
      </rPr>
      <t>(1)</t>
    </r>
  </si>
  <si>
    <t>acidentes de trabalho  - indicadores globais</t>
  </si>
  <si>
    <t xml:space="preserve"> acidentes de trabalho</t>
  </si>
  <si>
    <t>acidentes de trabalho não mortais com ausências</t>
  </si>
  <si>
    <t>dias de trabalho perdidos</t>
  </si>
  <si>
    <t>mortais</t>
  </si>
  <si>
    <t>30 de abril de 2019</t>
  </si>
  <si>
    <t>65 e + anos</t>
  </si>
  <si>
    <t>população total  - regiões NUT II</t>
  </si>
  <si>
    <r>
      <t>taxa de atividade (%)</t>
    </r>
    <r>
      <rPr>
        <sz val="8"/>
        <color theme="3"/>
        <rFont val="Arial"/>
        <family val="2"/>
      </rPr>
      <t xml:space="preserve"> </t>
    </r>
    <r>
      <rPr>
        <vertAlign val="superscript"/>
        <sz val="8"/>
        <color theme="3"/>
        <rFont val="Arial"/>
        <family val="2"/>
      </rPr>
      <t>(1)</t>
    </r>
  </si>
  <si>
    <t>55 e + anos</t>
  </si>
  <si>
    <t>população com emprego - regiões NUT II</t>
  </si>
  <si>
    <t>população desempregada - regiões NUT II</t>
  </si>
  <si>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</si>
  <si>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</si>
  <si>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</si>
  <si>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</si>
  <si>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</si>
  <si>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</si>
  <si>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</si>
  <si>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</si>
  <si>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</si>
  <si>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</si>
  <si>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</si>
  <si>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</si>
  <si>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</si>
  <si>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</si>
  <si>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</si>
  <si>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</si>
  <si>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</si>
  <si>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</si>
  <si>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</si>
  <si>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</si>
  <si>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</si>
  <si>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</si>
  <si>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</si>
  <si>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</si>
  <si>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</si>
  <si>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</si>
  <si>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</si>
  <si>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</si>
  <si>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</si>
  <si>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</si>
  <si>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</si>
  <si>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</si>
  <si>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</si>
  <si>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</si>
  <si>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</si>
  <si>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</si>
  <si>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</si>
  <si>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</si>
  <si>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</si>
  <si>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</si>
  <si>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</si>
  <si>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</si>
  <si>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</si>
  <si>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</si>
  <si>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</si>
  <si>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</si>
  <si>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</si>
  <si>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</si>
  <si>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trab. conta de outrem</t>
    </r>
    <r>
      <rPr>
        <sz val="7"/>
        <color theme="3"/>
        <rFont val="Arial"/>
        <family val="2"/>
      </rPr>
      <t xml:space="preserve"> (TCO)</t>
    </r>
    <r>
      <rPr>
        <vertAlign val="superscript"/>
        <sz val="7"/>
        <color theme="3"/>
        <rFont val="Arial"/>
        <family val="2"/>
      </rPr>
      <t>(1)</t>
    </r>
  </si>
  <si>
    <r>
      <t xml:space="preserve">indicadores salariais </t>
    </r>
    <r>
      <rPr>
        <vertAlign val="superscript"/>
        <sz val="10"/>
        <rFont val="Arial"/>
        <family val="2"/>
      </rPr>
      <t>(2)</t>
    </r>
  </si>
  <si>
    <r>
      <t xml:space="preserve">Trabalhadores por conta de outrem (TCO) </t>
    </r>
    <r>
      <rPr>
        <vertAlign val="superscript"/>
        <sz val="8"/>
        <color theme="7"/>
        <rFont val="Arial"/>
        <family val="2"/>
      </rPr>
      <t>(2)</t>
    </r>
  </si>
  <si>
    <t>Remuneração mensal base (euros)</t>
  </si>
  <si>
    <t>média (euros)</t>
  </si>
  <si>
    <r>
      <t xml:space="preserve">mediana </t>
    </r>
    <r>
      <rPr>
        <sz val="7"/>
        <color theme="3"/>
        <rFont val="Arial"/>
        <family val="2"/>
      </rPr>
      <t>(euros)</t>
    </r>
  </si>
  <si>
    <t>Ganho mensal</t>
  </si>
  <si>
    <r>
      <t xml:space="preserve">médio </t>
    </r>
    <r>
      <rPr>
        <sz val="7"/>
        <color theme="3"/>
        <rFont val="Arial"/>
        <family val="2"/>
      </rPr>
      <t>(euros)</t>
    </r>
  </si>
  <si>
    <r>
      <t>mediano</t>
    </r>
    <r>
      <rPr>
        <sz val="7"/>
        <color theme="3"/>
        <rFont val="Arial"/>
        <family val="2"/>
      </rPr>
      <t xml:space="preserve"> (euros)</t>
    </r>
  </si>
  <si>
    <r>
      <t>decil</t>
    </r>
    <r>
      <rPr>
        <sz val="7"/>
        <color theme="3"/>
        <rFont val="Arial"/>
        <family val="2"/>
      </rPr>
      <t xml:space="preserve"> (euros)</t>
    </r>
  </si>
  <si>
    <t>1º decil</t>
  </si>
  <si>
    <t>2º decil</t>
  </si>
  <si>
    <t>3º decil</t>
  </si>
  <si>
    <t>4º decil</t>
  </si>
  <si>
    <t>5º decil</t>
  </si>
  <si>
    <t>6º decil</t>
  </si>
  <si>
    <t>7º decil</t>
  </si>
  <si>
    <t>8º decil</t>
  </si>
  <si>
    <t>9º decil</t>
  </si>
  <si>
    <r>
      <t xml:space="preserve"> média por decil</t>
    </r>
    <r>
      <rPr>
        <sz val="7"/>
        <color theme="3"/>
        <rFont val="Arial"/>
        <family val="2"/>
      </rPr>
      <t xml:space="preserve"> (euros)</t>
    </r>
  </si>
  <si>
    <t>10º decil</t>
  </si>
  <si>
    <r>
      <t>TCO</t>
    </r>
    <r>
      <rPr>
        <vertAlign val="superscript"/>
        <sz val="8"/>
        <color theme="7"/>
        <rFont val="Arial"/>
        <family val="2"/>
      </rPr>
      <t>(2)</t>
    </r>
    <r>
      <rPr>
        <sz val="8"/>
        <color theme="7"/>
        <rFont val="Arial"/>
        <family val="2"/>
      </rPr>
      <t xml:space="preserve"> com ganhos mais elevados</t>
    </r>
  </si>
  <si>
    <t>1% de TCO com ganho mais elevado</t>
  </si>
  <si>
    <t>peso no ganho total (%)</t>
  </si>
  <si>
    <t>composição (sexo) (%)</t>
  </si>
  <si>
    <t>0,1% de TCO com ganho mais elevado</t>
  </si>
  <si>
    <t xml:space="preserve">Homens </t>
  </si>
  <si>
    <t>0,01% de TCO com ganho mais elevado</t>
  </si>
  <si>
    <t>peso da profissão com maior expressão em 2017 (CPP 2010 - 4 díg.) (%):   "3421  Atletas  e desportistas de competição"</t>
  </si>
  <si>
    <r>
      <t>TCO</t>
    </r>
    <r>
      <rPr>
        <vertAlign val="superscript"/>
        <sz val="8"/>
        <color theme="7"/>
        <rFont val="Arial"/>
        <family val="2"/>
      </rPr>
      <t>(2)</t>
    </r>
    <r>
      <rPr>
        <sz val="8"/>
        <color theme="7"/>
        <rFont val="Arial"/>
        <family val="2"/>
      </rPr>
      <t xml:space="preserve"> com ganhos mais baixos</t>
    </r>
  </si>
  <si>
    <r>
      <t>limiar de baixo salário</t>
    </r>
    <r>
      <rPr>
        <b/>
        <vertAlign val="superscript"/>
        <sz val="8"/>
        <color theme="3"/>
        <rFont val="Arial"/>
        <family val="2"/>
      </rPr>
      <t xml:space="preserve"> </t>
    </r>
    <r>
      <rPr>
        <vertAlign val="superscript"/>
        <sz val="8"/>
        <color theme="3"/>
        <rFont val="Arial"/>
        <family val="2"/>
      </rPr>
      <t>(3)</t>
    </r>
    <r>
      <rPr>
        <b/>
        <vertAlign val="superscript"/>
        <sz val="8"/>
        <color theme="3"/>
        <rFont val="Arial"/>
        <family val="2"/>
      </rPr>
      <t xml:space="preserve"> </t>
    </r>
    <r>
      <rPr>
        <sz val="7"/>
        <color theme="3"/>
        <rFont val="Arial"/>
        <family val="2"/>
      </rPr>
      <t>(euros)</t>
    </r>
  </si>
  <si>
    <t xml:space="preserve"> incidência  (%)</t>
  </si>
  <si>
    <t>(1) nos estabelecimentos.</t>
  </si>
  <si>
    <t>(2) dos trabalhadores por conta de outrem a tempo completo, que auferiram remuneração completa no período de referência.</t>
  </si>
  <si>
    <t>(3) considerado como sendo 2/3 da mediana do ganho mensal, neste exercício.</t>
  </si>
  <si>
    <r>
      <t xml:space="preserve">fonte:  GEP/MTSSS, Quadros de Pessoal.               </t>
    </r>
    <r>
      <rPr>
        <b/>
        <sz val="7"/>
        <color theme="7"/>
        <rFont val="Arial"/>
        <family val="2"/>
      </rPr>
      <t xml:space="preserve"> </t>
    </r>
    <r>
      <rPr>
        <sz val="8"/>
        <color theme="7"/>
        <rFont val="Arial"/>
        <family val="2"/>
      </rPr>
      <t>Mais informação em:  http://www.gep.mtsss.gov.pt</t>
    </r>
  </si>
  <si>
    <t>Fazendo uma análise por sexo, na Zona Euro,  verifica-se que a Grécia e a Eslovénia são os países com a maior diferença, entre a taxa de desemprego das mulheres e dos homens.</t>
  </si>
  <si>
    <t xml:space="preserve">  Artigos de vestuário</t>
  </si>
  <si>
    <t xml:space="preserve">  Outros artigos e acessórios de vestuário</t>
  </si>
  <si>
    <t xml:space="preserve">  Calçado</t>
  </si>
  <si>
    <t xml:space="preserve">  Serviços de alojamento</t>
  </si>
  <si>
    <t xml:space="preserve">  Vinho</t>
  </si>
  <si>
    <t xml:space="preserve">  Jardinagem</t>
  </si>
  <si>
    <t xml:space="preserve">  Peças e acessórios para equipamento para transporte pessoal</t>
  </si>
  <si>
    <t xml:space="preserve">  Aparelhos elétricos para cuidados pessoais</t>
  </si>
  <si>
    <t xml:space="preserve">  Equipamento telefónico e de telecópia</t>
  </si>
  <si>
    <t xml:space="preserve">  Pequenos eletrodomésticos</t>
  </si>
  <si>
    <t xml:space="preserve">         … em Parentalidade </t>
  </si>
  <si>
    <t>notas: dados sujeitos a atualizações; situação da base de dados a 31/março/2019.</t>
  </si>
  <si>
    <t>notas: dados sujeitos a atualizações; situação da base de dados 1/abril/2019.</t>
  </si>
  <si>
    <t>notas: dados sujeitos a atualizações .</t>
  </si>
  <si>
    <t>notas: dados sujeitos a atualizações;   a partir de 2005 apenas são contabilizados beneficiários com lançamento cujo o motivo tenha sido "concessão normal".;  (a) DLD - Desempregados de Longa Duração".</t>
  </si>
  <si>
    <t>fonte:  Eurostat, dados extraídos em 30/04/2019.</t>
  </si>
  <si>
    <t>Redução de Horário de Trabalho</t>
  </si>
  <si>
    <t>Suspensão Temporária</t>
  </si>
  <si>
    <t>nota1: situação da base de dados em 1/abril/2019.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</si>
  <si>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</si>
  <si>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</si>
  <si>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</si>
  <si>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</si>
  <si>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</si>
  <si>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</si>
  <si>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</si>
  <si>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</si>
  <si>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</si>
  <si>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4.º trimestre</t>
  </si>
  <si>
    <t>1.º trimestre</t>
  </si>
  <si>
    <t>2.º trimestre</t>
  </si>
  <si>
    <t>3.º trimestre</t>
  </si>
  <si>
    <t xml:space="preserve">Área Metropolitana de Lisboa </t>
  </si>
  <si>
    <r>
      <t>profissões com mais inscritos</t>
    </r>
    <r>
      <rPr>
        <vertAlign val="superscript"/>
        <sz val="8"/>
        <color theme="3"/>
        <rFont val="Arial"/>
        <family val="2"/>
      </rPr>
      <t xml:space="preserve"> (1)</t>
    </r>
  </si>
  <si>
    <t>1.º emprego</t>
  </si>
  <si>
    <r>
      <t>novo emprego</t>
    </r>
    <r>
      <rPr>
        <sz val="8"/>
        <color theme="3"/>
        <rFont val="Arial"/>
        <family val="2"/>
      </rPr>
      <t xml:space="preserve"> </t>
    </r>
    <r>
      <rPr>
        <vertAlign val="superscript"/>
        <sz val="8"/>
        <color theme="3"/>
        <rFont val="Arial"/>
        <family val="2"/>
      </rPr>
      <t>(2)</t>
    </r>
  </si>
  <si>
    <t>Agric., prod. animal, caça, flor. e pesca</t>
  </si>
  <si>
    <t>Indúst., energia, água e construção</t>
  </si>
  <si>
    <t>Sem classificação</t>
  </si>
  <si>
    <r>
      <t>profissões mais solicitadas</t>
    </r>
    <r>
      <rPr>
        <vertAlign val="superscript"/>
        <sz val="8"/>
        <color theme="3"/>
        <rFont val="Arial"/>
        <family val="2"/>
      </rPr>
      <t xml:space="preserve"> (1)</t>
    </r>
  </si>
  <si>
    <t xml:space="preserve">ofertas por 100 desempregados </t>
  </si>
  <si>
    <t>colocações/ofertas (%)</t>
  </si>
  <si>
    <t>Desemprego registado</t>
  </si>
  <si>
    <t>Empregados</t>
  </si>
  <si>
    <t>Ocupados</t>
  </si>
  <si>
    <t>Indisponíveis temporariamente</t>
  </si>
  <si>
    <t>Menos de 25 anos</t>
  </si>
  <si>
    <t>25 e + anos</t>
  </si>
  <si>
    <r>
      <t>Novo emprego</t>
    </r>
    <r>
      <rPr>
        <vertAlign val="superscript"/>
        <sz val="8"/>
        <color indexed="63"/>
        <rFont val="Arial"/>
        <family val="2"/>
      </rPr>
      <t xml:space="preserve"> (1)</t>
    </r>
    <r>
      <rPr>
        <sz val="8"/>
        <color indexed="63"/>
        <rFont val="Arial"/>
        <family val="2"/>
      </rPr>
      <t xml:space="preserve"> </t>
    </r>
  </si>
  <si>
    <t>Agric., pr. animal, caça, flor. e pesca</t>
  </si>
  <si>
    <t>Menos de 1 ano</t>
  </si>
  <si>
    <t>1 ano e mais</t>
  </si>
  <si>
    <t>Nenhum nível de instrução</t>
  </si>
  <si>
    <t>Ens. Básico - 1.º ciclo</t>
  </si>
  <si>
    <t>Ens. Básico - 2.º ciclo</t>
  </si>
  <si>
    <t>Ens. Básico - 3.º ciclo</t>
  </si>
  <si>
    <t>Secundário</t>
  </si>
  <si>
    <t>Superior</t>
  </si>
  <si>
    <r>
      <t>profissões com mais inscritos</t>
    </r>
    <r>
      <rPr>
        <sz val="8"/>
        <color theme="3"/>
        <rFont val="Arial"/>
        <family val="2"/>
      </rPr>
      <t xml:space="preserve"> </t>
    </r>
    <r>
      <rPr>
        <vertAlign val="superscript"/>
        <sz val="8"/>
        <color theme="3"/>
        <rFont val="Arial"/>
        <family val="2"/>
      </rPr>
      <t>(2)</t>
    </r>
  </si>
  <si>
    <t>52-Vendedores</t>
  </si>
  <si>
    <t>93-Trab.n/qual. i.ext.,const.,i.transf. e transp.</t>
  </si>
  <si>
    <t>91-Trabalhadores de limpeza</t>
  </si>
  <si>
    <t>51-Trab. serviços pessoais</t>
  </si>
  <si>
    <t xml:space="preserve">41-Emp. escrit., secret.e oper. proc. dados </t>
  </si>
  <si>
    <t>71-Trab.qualif.constr. e sim., exc.electric.</t>
  </si>
  <si>
    <t>março de 2019</t>
  </si>
  <si>
    <t>Em Portugal a taxa de desemprego diminuiu 0,1 p.p., relativamente ao mês anterior (6,4 %).</t>
  </si>
  <si>
    <t xml:space="preserve">Chéquia (1,9 %), Alemanha (3,2 %) e Países Baixos (3,3 %) apresentam as taxas de desemprego mais baixas; a Grécia (18,5 %) e a Espanha (14 %) são os estados membros com valores  mais elevados. </t>
  </si>
  <si>
    <t>A taxa de desemprego para o grupo etário &lt;25 anos apresenta o valor mais baixo na Alemanha (5,6 %), registando o valor mais  elevado na Grécia (39,7 %).  Em Portugal,  regista-se  o valor  de 16,5 %.</t>
  </si>
  <si>
    <r>
      <t>Em</t>
    </r>
    <r>
      <rPr>
        <b/>
        <sz val="8"/>
        <color indexed="63"/>
        <rFont val="Arial"/>
        <family val="2"/>
      </rPr>
      <t xml:space="preserve"> março de 2019</t>
    </r>
    <r>
      <rPr>
        <sz val="8"/>
        <color indexed="63"/>
        <rFont val="Arial"/>
        <family val="2"/>
      </rPr>
      <t>, a taxa de desemprego na Zona Euro diminuiu para 7,7 % (era 8,5 % em março de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</si>
</sst>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s>
  <fonts count="1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vertAlign val="superscript"/>
      <sz val="7"/>
      <color theme="3"/>
      <name val="Arial"/>
      <family val="2"/>
    </font>
    <font>
      <sz val="8"/>
      <color rgb="FF000000"/>
      <name val="Arial"/>
      <family val="2"/>
    </font>
    <font>
      <sz val="7"/>
      <color rgb="FF000000"/>
      <name val="Arial"/>
      <family val="2"/>
    </font>
    <font>
      <vertAlign val="superscript"/>
      <sz val="10"/>
      <name val="Arial"/>
      <family val="2"/>
    </font>
    <font>
      <vertAlign val="superscript"/>
      <sz val="8"/>
      <color theme="7"/>
      <name val="Arial"/>
      <family val="2"/>
    </font>
    <font>
      <b/>
      <sz val="7"/>
      <color indexed="20"/>
      <name val="Arial"/>
      <family val="2"/>
    </font>
    <font>
      <b/>
      <vertAlign val="superscript"/>
      <sz val="8"/>
      <color theme="3"/>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8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style="dashed">
        <color theme="0" tint="-0.24994659260841701"/>
      </left>
      <right/>
      <top/>
      <bottom style="thin">
        <color indexed="22"/>
      </bottom>
      <diagonal/>
    </border>
    <border>
      <left/>
      <right/>
      <top style="thin">
        <color theme="0" tint="-0.499984740745262"/>
      </top>
      <bottom style="thin">
        <color theme="0" tint="-0.499984740745262"/>
      </bottom>
      <diagonal/>
    </border>
    <border>
      <left style="dashed">
        <color theme="0" tint="-0.499984740745262"/>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style="dashed">
        <color indexed="22"/>
      </left>
      <right style="dashed">
        <color indexed="22"/>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s>
  <cellStyleXfs count="323">
    <xf numFmtId="0" fontId="0" fillId="0" borderId="0" applyProtection="0"/>
    <xf numFmtId="0" fontId="33"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44" fontId="9" fillId="0" borderId="0" applyFont="0" applyFill="0" applyBorder="0" applyAlignment="0" applyProtection="0"/>
    <xf numFmtId="0" fontId="9" fillId="3" borderId="0" applyNumberFormat="0" applyBorder="0" applyAlignment="0" applyProtection="0"/>
    <xf numFmtId="0" fontId="9" fillId="21" borderId="0" applyNumberFormat="0" applyBorder="0" applyAlignment="0" applyProtection="0"/>
    <xf numFmtId="0" fontId="43" fillId="0" borderId="0"/>
    <xf numFmtId="0" fontId="33" fillId="0" borderId="0"/>
    <xf numFmtId="0" fontId="33" fillId="0" borderId="0" applyProtection="0"/>
    <xf numFmtId="0" fontId="9" fillId="0" borderId="0"/>
    <xf numFmtId="0" fontId="9" fillId="22" borderId="6" applyNumberFormat="0" applyFont="0" applyAlignment="0" applyProtection="0"/>
    <xf numFmtId="0" fontId="9" fillId="16" borderId="7" applyNumberFormat="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43" fontId="33" fillId="0" borderId="0" applyFont="0" applyFill="0" applyBorder="0" applyAlignment="0" applyProtection="0"/>
    <xf numFmtId="0" fontId="44"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46" fillId="0" borderId="0" applyFont="0" applyFill="0" applyBorder="0" applyAlignment="0" applyProtection="0"/>
    <xf numFmtId="0" fontId="9" fillId="0" borderId="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Protection="0"/>
    <xf numFmtId="0" fontId="9" fillId="0" borderId="0"/>
    <xf numFmtId="0" fontId="9" fillId="0" borderId="0"/>
    <xf numFmtId="0" fontId="9" fillId="0" borderId="0"/>
    <xf numFmtId="0" fontId="9" fillId="0" borderId="0"/>
    <xf numFmtId="0" fontId="76" fillId="0" borderId="0"/>
    <xf numFmtId="0" fontId="98" fillId="0" borderId="0" applyNumberFormat="0" applyFill="0" applyBorder="0" applyAlignment="0" applyProtection="0">
      <alignment vertical="top"/>
      <protection locked="0"/>
    </xf>
    <xf numFmtId="0" fontId="8" fillId="0" borderId="0"/>
    <xf numFmtId="0" fontId="9" fillId="0" borderId="0" applyProtection="0"/>
    <xf numFmtId="0" fontId="9" fillId="0" borderId="0"/>
    <xf numFmtId="0" fontId="9" fillId="0" borderId="0"/>
    <xf numFmtId="0" fontId="105" fillId="0" borderId="54" applyNumberFormat="0" applyBorder="0" applyProtection="0">
      <alignment horizontal="center"/>
    </xf>
    <xf numFmtId="0" fontId="106" fillId="0" borderId="0" applyFill="0" applyBorder="0" applyProtection="0"/>
    <xf numFmtId="0" fontId="105" fillId="42" borderId="55"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0" fontId="9" fillId="3" borderId="0" applyNumberFormat="0" applyBorder="0" applyAlignment="0" applyProtection="0"/>
    <xf numFmtId="0" fontId="9" fillId="21" borderId="0" applyNumberFormat="0" applyBorder="0" applyAlignment="0" applyProtection="0"/>
    <xf numFmtId="0" fontId="9" fillId="22" borderId="6" applyNumberFormat="0" applyFont="0" applyAlignment="0" applyProtection="0"/>
    <xf numFmtId="0" fontId="9" fillId="16"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43" fontId="9" fillId="0" borderId="0" applyFon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75" fontId="7" fillId="0" borderId="0" applyFont="0" applyFill="0" applyBorder="0" applyAlignment="0" applyProtection="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9" fontId="122" fillId="0" borderId="0" applyFont="0" applyFill="0" applyBorder="0" applyAlignment="0" applyProtection="0"/>
    <xf numFmtId="0" fontId="98" fillId="0" borderId="0" applyNumberFormat="0" applyFill="0" applyBorder="0" applyAlignment="0" applyProtection="0">
      <alignment vertical="top"/>
      <protection locked="0"/>
    </xf>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9"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9" fillId="0" borderId="0" applyProtection="0"/>
    <xf numFmtId="0" fontId="1" fillId="0" borderId="0"/>
    <xf numFmtId="0" fontId="1" fillId="0" borderId="0"/>
    <xf numFmtId="0" fontId="1" fillId="0" borderId="0"/>
    <xf numFmtId="0" fontId="1" fillId="0" borderId="0"/>
    <xf numFmtId="0" fontId="1" fillId="0" borderId="0"/>
  </cellStyleXfs>
  <cellXfs count="1695">
    <xf numFmtId="0" fontId="0" fillId="0" borderId="0" xfId="0"/>
    <xf numFmtId="0" fontId="0" fillId="0" borderId="0" xfId="0" applyBorder="1"/>
    <xf numFmtId="0" fontId="0" fillId="25" borderId="0" xfId="0" applyFill="1"/>
    <xf numFmtId="0" fontId="12" fillId="25" borderId="0" xfId="0" applyFont="1" applyFill="1" applyBorder="1"/>
    <xf numFmtId="0" fontId="0" fillId="25" borderId="0" xfId="0" applyFill="1" applyBorder="1"/>
    <xf numFmtId="0" fontId="14" fillId="25" borderId="0" xfId="0" applyFont="1" applyFill="1" applyBorder="1"/>
    <xf numFmtId="0" fontId="0" fillId="25" borderId="0" xfId="0" applyFill="1" applyAlignment="1">
      <alignment vertical="center"/>
    </xf>
    <xf numFmtId="0" fontId="0" fillId="0" borderId="0" xfId="0" applyAlignment="1">
      <alignment vertical="center"/>
    </xf>
    <xf numFmtId="0" fontId="17" fillId="25" borderId="0" xfId="0" applyFont="1" applyFill="1" applyBorder="1"/>
    <xf numFmtId="0" fontId="18" fillId="25" borderId="0" xfId="0" applyFont="1" applyFill="1" applyBorder="1"/>
    <xf numFmtId="0" fontId="18" fillId="25" borderId="0" xfId="0" applyFont="1" applyFill="1" applyBorder="1" applyAlignment="1">
      <alignment horizontal="center"/>
    </xf>
    <xf numFmtId="164" fontId="19" fillId="24" borderId="0" xfId="40" applyNumberFormat="1" applyFont="1" applyFill="1" applyBorder="1" applyAlignment="1">
      <alignment horizontal="center" wrapText="1"/>
    </xf>
    <xf numFmtId="0" fontId="18" fillId="24" borderId="0" xfId="40" applyFont="1" applyFill="1" applyBorder="1"/>
    <xf numFmtId="0" fontId="19" fillId="25" borderId="0" xfId="0" applyFont="1" applyFill="1" applyBorder="1"/>
    <xf numFmtId="0" fontId="0" fillId="25" borderId="0" xfId="0" applyFill="1" applyBorder="1" applyAlignment="1">
      <alignment vertical="center"/>
    </xf>
    <xf numFmtId="0" fontId="20" fillId="25" borderId="0" xfId="0" applyFont="1" applyFill="1" applyBorder="1"/>
    <xf numFmtId="0" fontId="16" fillId="25" borderId="0" xfId="0" applyFont="1" applyFill="1" applyBorder="1" applyAlignment="1">
      <alignment horizontal="left"/>
    </xf>
    <xf numFmtId="0" fontId="23" fillId="25" borderId="0" xfId="0" applyFont="1" applyFill="1" applyBorder="1" applyAlignment="1">
      <alignment horizontal="right"/>
    </xf>
    <xf numFmtId="164" fontId="25" fillId="25" borderId="0" xfId="0" applyNumberFormat="1" applyFont="1" applyFill="1" applyBorder="1" applyAlignment="1">
      <alignment horizontal="center"/>
    </xf>
    <xf numFmtId="164" fontId="19" fillId="25" borderId="0" xfId="40" applyNumberFormat="1" applyFont="1" applyFill="1" applyBorder="1" applyAlignment="1">
      <alignment horizontal="center" wrapText="1"/>
    </xf>
    <xf numFmtId="0" fontId="29" fillId="25" borderId="0" xfId="0" applyFont="1" applyFill="1" applyBorder="1" applyAlignment="1">
      <alignment horizontal="left"/>
    </xf>
    <xf numFmtId="0" fontId="23" fillId="25" borderId="0" xfId="0" applyFont="1" applyFill="1" applyBorder="1"/>
    <xf numFmtId="0" fontId="10" fillId="25" borderId="0" xfId="0" applyFont="1" applyFill="1" applyBorder="1"/>
    <xf numFmtId="0" fontId="26"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0" fillId="25" borderId="0" xfId="0" applyFont="1" applyFill="1" applyAlignment="1">
      <alignment readingOrder="1"/>
    </xf>
    <xf numFmtId="0" fontId="10" fillId="25" borderId="0" xfId="0" applyFont="1" applyFill="1" applyBorder="1" applyAlignment="1">
      <alignment readingOrder="1"/>
    </xf>
    <xf numFmtId="0" fontId="10" fillId="25" borderId="0" xfId="0" applyFont="1" applyFill="1" applyAlignment="1">
      <alignment readingOrder="2"/>
    </xf>
    <xf numFmtId="0" fontId="10" fillId="0" borderId="0" xfId="0" applyFont="1" applyAlignment="1">
      <alignment readingOrder="2"/>
    </xf>
    <xf numFmtId="0" fontId="19" fillId="25" borderId="0" xfId="0" applyFont="1" applyFill="1" applyBorder="1" applyAlignment="1">
      <alignment horizontal="center" vertical="top" readingOrder="1"/>
    </xf>
    <xf numFmtId="0" fontId="19" fillId="25" borderId="0" xfId="0" applyFont="1" applyFill="1" applyBorder="1" applyAlignment="1">
      <alignment horizontal="right" readingOrder="1"/>
    </xf>
    <xf numFmtId="0" fontId="19" fillId="25" borderId="0" xfId="0" applyFont="1" applyFill="1" applyBorder="1" applyAlignment="1">
      <alignment horizontal="justify" vertical="top" readingOrder="1"/>
    </xf>
    <xf numFmtId="0" fontId="18" fillId="25" borderId="0" xfId="0" applyFont="1" applyFill="1" applyBorder="1" applyAlignment="1">
      <alignment readingOrder="1"/>
    </xf>
    <xf numFmtId="0" fontId="18" fillId="24" borderId="0" xfId="40" applyFont="1" applyFill="1" applyBorder="1" applyAlignment="1">
      <alignment readingOrder="1"/>
    </xf>
    <xf numFmtId="0" fontId="19" fillId="25" borderId="0" xfId="0" applyFont="1" applyFill="1" applyBorder="1" applyAlignment="1">
      <alignment readingOrder="1"/>
    </xf>
    <xf numFmtId="0" fontId="18" fillId="25" borderId="0" xfId="0" applyFont="1" applyFill="1" applyBorder="1" applyAlignment="1">
      <alignment horizontal="center" readingOrder="1"/>
    </xf>
    <xf numFmtId="164" fontId="19" fillId="24" borderId="0" xfId="40" applyNumberFormat="1" applyFont="1" applyFill="1" applyBorder="1" applyAlignment="1">
      <alignment horizontal="center" readingOrder="1"/>
    </xf>
    <xf numFmtId="0" fontId="10" fillId="0" borderId="0" xfId="0" applyFont="1" applyAlignment="1">
      <alignment horizontal="right" readingOrder="2"/>
    </xf>
    <xf numFmtId="0" fontId="36" fillId="25" borderId="0" xfId="0" applyFont="1" applyFill="1" applyBorder="1"/>
    <xf numFmtId="0" fontId="18" fillId="24" borderId="0" xfId="40" applyFont="1" applyFill="1" applyBorder="1" applyAlignment="1">
      <alignment horizontal="left" indent="1"/>
    </xf>
    <xf numFmtId="0" fontId="19" fillId="25" borderId="0" xfId="0" applyFont="1" applyFill="1" applyBorder="1" applyAlignment="1">
      <alignment horizontal="center" vertical="center" readingOrder="1"/>
    </xf>
    <xf numFmtId="0" fontId="19" fillId="25" borderId="0" xfId="0" applyFont="1" applyFill="1" applyBorder="1" applyAlignment="1">
      <alignment vertical="center" readingOrder="1"/>
    </xf>
    <xf numFmtId="0" fontId="19" fillId="25" borderId="0" xfId="0" applyFont="1" applyFill="1" applyBorder="1" applyAlignment="1">
      <alignment horizontal="right" vertical="center" readingOrder="1"/>
    </xf>
    <xf numFmtId="0" fontId="37" fillId="25" borderId="0" xfId="0" applyFont="1" applyFill="1"/>
    <xf numFmtId="0" fontId="37" fillId="25" borderId="0" xfId="0" applyFont="1" applyFill="1" applyBorder="1"/>
    <xf numFmtId="0" fontId="38" fillId="25" borderId="0" xfId="0" applyFont="1" applyFill="1" applyBorder="1" applyAlignment="1">
      <alignment horizontal="left"/>
    </xf>
    <xf numFmtId="0" fontId="37" fillId="0" borderId="0" xfId="0" applyFont="1"/>
    <xf numFmtId="3" fontId="40" fillId="25" borderId="0" xfId="0" applyNumberFormat="1" applyFont="1" applyFill="1" applyBorder="1" applyAlignment="1">
      <alignment horizontal="center"/>
    </xf>
    <xf numFmtId="0" fontId="32" fillId="24" borderId="0" xfId="40" applyFont="1" applyFill="1" applyBorder="1"/>
    <xf numFmtId="0" fontId="0" fillId="0" borderId="0" xfId="0" applyFill="1"/>
    <xf numFmtId="164" fontId="0" fillId="25" borderId="0" xfId="0" applyNumberFormat="1" applyFill="1" applyBorder="1"/>
    <xf numFmtId="0" fontId="40" fillId="25" borderId="0" xfId="0" applyFont="1" applyFill="1" applyBorder="1" applyAlignment="1">
      <alignment horizontal="left"/>
    </xf>
    <xf numFmtId="3" fontId="42" fillId="25" borderId="0" xfId="0" applyNumberFormat="1" applyFont="1" applyFill="1" applyBorder="1" applyAlignment="1">
      <alignment horizontal="center"/>
    </xf>
    <xf numFmtId="3" fontId="40" fillId="25" borderId="0" xfId="0" applyNumberFormat="1" applyFont="1" applyFill="1" applyBorder="1" applyAlignment="1">
      <alignment horizontal="right"/>
    </xf>
    <xf numFmtId="0" fontId="37" fillId="25" borderId="0" xfId="0" applyFont="1" applyFill="1" applyAlignment="1">
      <alignment vertical="center"/>
    </xf>
    <xf numFmtId="0" fontId="40" fillId="25" borderId="0" xfId="0" applyFont="1" applyFill="1" applyBorder="1" applyAlignment="1">
      <alignment horizontal="left" vertical="center"/>
    </xf>
    <xf numFmtId="0" fontId="38" fillId="25" borderId="0" xfId="0" applyFont="1" applyFill="1" applyBorder="1" applyAlignment="1">
      <alignment horizontal="left" vertical="center"/>
    </xf>
    <xf numFmtId="3" fontId="40" fillId="25" borderId="0" xfId="0" applyNumberFormat="1" applyFont="1" applyFill="1" applyBorder="1" applyAlignment="1">
      <alignment horizontal="right" vertical="center"/>
    </xf>
    <xf numFmtId="0" fontId="37" fillId="0" borderId="0" xfId="0" applyFont="1" applyAlignment="1">
      <alignment vertical="center"/>
    </xf>
    <xf numFmtId="3" fontId="19" fillId="25" borderId="0" xfId="0" applyNumberFormat="1" applyFont="1" applyFill="1" applyBorder="1" applyAlignment="1">
      <alignment horizontal="right"/>
    </xf>
    <xf numFmtId="0" fontId="39" fillId="25" borderId="0" xfId="0" applyFont="1" applyFill="1" applyBorder="1"/>
    <xf numFmtId="0" fontId="34" fillId="25" borderId="0" xfId="0" applyFont="1" applyFill="1"/>
    <xf numFmtId="0" fontId="34" fillId="25" borderId="0" xfId="0" applyFont="1" applyFill="1" applyBorder="1"/>
    <xf numFmtId="0" fontId="34" fillId="0" borderId="0" xfId="0" applyFont="1"/>
    <xf numFmtId="3" fontId="23" fillId="25" borderId="0" xfId="0" applyNumberFormat="1" applyFont="1" applyFill="1"/>
    <xf numFmtId="0" fontId="36" fillId="24" borderId="0" xfId="40" applyFont="1" applyFill="1" applyBorder="1" applyAlignment="1">
      <alignment horizontal="left" vertical="center" indent="1"/>
    </xf>
    <xf numFmtId="3" fontId="23" fillId="25" borderId="0" xfId="0" applyNumberFormat="1" applyFont="1" applyFill="1" applyBorder="1" applyAlignment="1">
      <alignment horizontal="right"/>
    </xf>
    <xf numFmtId="0" fontId="20" fillId="25" borderId="0" xfId="0" applyFont="1" applyFill="1" applyBorder="1" applyAlignment="1">
      <alignment vertical="center"/>
    </xf>
    <xf numFmtId="0" fontId="41" fillId="25" borderId="0" xfId="0" applyFont="1" applyFill="1" applyBorder="1" applyAlignment="1">
      <alignment horizontal="justify" vertical="center" readingOrder="1"/>
    </xf>
    <xf numFmtId="0" fontId="39" fillId="25" borderId="0" xfId="0" applyFont="1" applyFill="1" applyBorder="1" applyAlignment="1">
      <alignment vertical="center"/>
    </xf>
    <xf numFmtId="3" fontId="19" fillId="25" borderId="0" xfId="0" applyNumberFormat="1" applyFont="1" applyFill="1" applyBorder="1"/>
    <xf numFmtId="3" fontId="23" fillId="25" borderId="0" xfId="0" applyNumberFormat="1" applyFont="1" applyFill="1" applyBorder="1"/>
    <xf numFmtId="3" fontId="10" fillId="25" borderId="0" xfId="0" applyNumberFormat="1" applyFont="1" applyFill="1" applyBorder="1"/>
    <xf numFmtId="0" fontId="22" fillId="25" borderId="0" xfId="0" applyFont="1" applyFill="1" applyBorder="1" applyAlignment="1">
      <alignment vertical="center"/>
    </xf>
    <xf numFmtId="0" fontId="11" fillId="25" borderId="0" xfId="0" applyFont="1" applyFill="1" applyBorder="1" applyAlignment="1">
      <alignment vertical="center"/>
    </xf>
    <xf numFmtId="0" fontId="37" fillId="25" borderId="0" xfId="0" applyFont="1" applyFill="1" applyBorder="1" applyAlignment="1">
      <alignment vertical="center"/>
    </xf>
    <xf numFmtId="164" fontId="19" fillId="26" borderId="0" xfId="40" applyNumberFormat="1" applyFont="1" applyFill="1" applyBorder="1" applyAlignment="1">
      <alignment horizontal="center" wrapText="1"/>
    </xf>
    <xf numFmtId="1" fontId="18" fillId="24" borderId="0" xfId="40" applyNumberFormat="1" applyFont="1" applyFill="1" applyBorder="1" applyAlignment="1">
      <alignment horizontal="center" wrapText="1"/>
    </xf>
    <xf numFmtId="1" fontId="18" fillId="24" borderId="12" xfId="40" applyNumberFormat="1" applyFont="1" applyFill="1" applyBorder="1" applyAlignment="1">
      <alignment horizontal="center" wrapText="1"/>
    </xf>
    <xf numFmtId="0" fontId="36" fillId="24" borderId="0" xfId="40" applyFont="1" applyFill="1" applyBorder="1"/>
    <xf numFmtId="164" fontId="23" fillId="27" borderId="0" xfId="40" applyNumberFormat="1" applyFont="1" applyFill="1" applyBorder="1" applyAlignment="1">
      <alignment horizontal="center" wrapText="1"/>
    </xf>
    <xf numFmtId="3" fontId="19" fillId="27" borderId="0" xfId="40" applyNumberFormat="1" applyFont="1" applyFill="1" applyBorder="1" applyAlignment="1">
      <alignment horizontal="right" wrapText="1"/>
    </xf>
    <xf numFmtId="3" fontId="18" fillId="24" borderId="0" xfId="40" applyNumberFormat="1" applyFont="1" applyFill="1" applyBorder="1" applyAlignment="1">
      <alignment horizontal="right" wrapText="1"/>
    </xf>
    <xf numFmtId="0" fontId="36" fillId="24" borderId="0" xfId="40" applyFont="1" applyFill="1" applyBorder="1" applyAlignment="1">
      <alignment wrapText="1"/>
    </xf>
    <xf numFmtId="0" fontId="23" fillId="24" borderId="0" xfId="40" applyFont="1" applyFill="1" applyBorder="1"/>
    <xf numFmtId="0" fontId="49" fillId="24" borderId="0" xfId="40" applyFont="1" applyFill="1" applyBorder="1" applyAlignment="1">
      <alignment wrapText="1"/>
    </xf>
    <xf numFmtId="0" fontId="63" fillId="25" borderId="0" xfId="0" applyFont="1" applyFill="1"/>
    <xf numFmtId="0" fontId="0" fillId="0" borderId="0" xfId="0"/>
    <xf numFmtId="0" fontId="19" fillId="24" borderId="0" xfId="40" applyFont="1" applyFill="1" applyBorder="1" applyAlignment="1">
      <alignment horizontal="left"/>
    </xf>
    <xf numFmtId="0" fontId="23" fillId="24" borderId="0" xfId="40" applyFont="1" applyFill="1" applyBorder="1" applyAlignment="1">
      <alignment horizontal="left" indent="1"/>
    </xf>
    <xf numFmtId="0" fontId="18"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7" fillId="25" borderId="0" xfId="51" applyFont="1" applyFill="1" applyBorder="1"/>
    <xf numFmtId="49" fontId="18" fillId="25" borderId="12" xfId="51" applyNumberFormat="1" applyFont="1" applyFill="1" applyBorder="1" applyAlignment="1">
      <alignment horizontal="center" vertical="center" wrapText="1"/>
    </xf>
    <xf numFmtId="49" fontId="0" fillId="25" borderId="0" xfId="51" applyNumberFormat="1" applyFont="1" applyFill="1"/>
    <xf numFmtId="0" fontId="18" fillId="24" borderId="0" xfId="61" applyFont="1" applyFill="1" applyBorder="1" applyAlignment="1">
      <alignment horizontal="left" indent="1"/>
    </xf>
    <xf numFmtId="0" fontId="20" fillId="26" borderId="0" xfId="51" applyFont="1" applyFill="1"/>
    <xf numFmtId="0" fontId="19" fillId="24" borderId="0" xfId="61" applyFont="1" applyFill="1" applyBorder="1" applyAlignment="1">
      <alignment horizontal="left" indent="1"/>
    </xf>
    <xf numFmtId="4" fontId="19" fillId="27" borderId="0" xfId="61" applyNumberFormat="1" applyFont="1" applyFill="1" applyBorder="1" applyAlignment="1">
      <alignment horizontal="right" wrapText="1" indent="4"/>
    </xf>
    <xf numFmtId="0" fontId="20" fillId="0" borderId="0" xfId="51" applyFont="1"/>
    <xf numFmtId="0" fontId="31" fillId="26" borderId="0" xfId="51" applyFont="1" applyFill="1"/>
    <xf numFmtId="0" fontId="31" fillId="0" borderId="0" xfId="51" applyFont="1"/>
    <xf numFmtId="0" fontId="50" fillId="26" borderId="0" xfId="51" applyFont="1" applyFill="1" applyAlignment="1">
      <alignment horizontal="center"/>
    </xf>
    <xf numFmtId="0" fontId="50" fillId="0" borderId="0" xfId="51" applyFont="1" applyAlignment="1">
      <alignment horizontal="center"/>
    </xf>
    <xf numFmtId="0" fontId="9" fillId="26" borderId="0" xfId="51" applyFont="1" applyFill="1"/>
    <xf numFmtId="0" fontId="9" fillId="0" borderId="0" xfId="51" applyFont="1"/>
    <xf numFmtId="0" fontId="48" fillId="26" borderId="0" xfId="51" applyFont="1" applyFill="1"/>
    <xf numFmtId="0" fontId="48" fillId="0" borderId="0" xfId="51" applyFont="1"/>
    <xf numFmtId="0" fontId="71" fillId="26" borderId="0" xfId="51" applyFont="1" applyFill="1"/>
    <xf numFmtId="0" fontId="71" fillId="0" borderId="0" xfId="51" applyFont="1"/>
    <xf numFmtId="0" fontId="63" fillId="26" borderId="0" xfId="51" applyFont="1" applyFill="1"/>
    <xf numFmtId="0" fontId="63" fillId="25" borderId="0" xfId="51" applyFont="1" applyFill="1"/>
    <xf numFmtId="0" fontId="63" fillId="0" borderId="0" xfId="51" applyFont="1"/>
    <xf numFmtId="0" fontId="9" fillId="24" borderId="0" xfId="61" applyFont="1" applyFill="1" applyBorder="1" applyAlignment="1">
      <alignment horizontal="left" indent="1"/>
    </xf>
    <xf numFmtId="0" fontId="23" fillId="24" borderId="0" xfId="61" applyFont="1" applyFill="1" applyBorder="1" applyAlignment="1">
      <alignment horizontal="left" indent="1"/>
    </xf>
    <xf numFmtId="1" fontId="23" fillId="24" borderId="0" xfId="61" applyNumberFormat="1" applyFont="1" applyFill="1" applyBorder="1" applyAlignment="1">
      <alignment horizontal="center" wrapText="1"/>
    </xf>
    <xf numFmtId="165" fontId="23" fillId="24" borderId="0" xfId="61" applyNumberFormat="1" applyFont="1" applyFill="1" applyBorder="1" applyAlignment="1">
      <alignment horizontal="center" wrapText="1"/>
    </xf>
    <xf numFmtId="0" fontId="16" fillId="25" borderId="0" xfId="51" applyFont="1" applyFill="1"/>
    <xf numFmtId="0" fontId="16" fillId="0" borderId="0" xfId="51" applyFont="1"/>
    <xf numFmtId="0" fontId="41" fillId="24" borderId="0" xfId="61" applyFont="1" applyFill="1" applyBorder="1"/>
    <xf numFmtId="0" fontId="18" fillId="24" borderId="0" xfId="61" applyFont="1" applyFill="1" applyBorder="1"/>
    <xf numFmtId="0" fontId="9" fillId="25" borderId="0" xfId="62" applyFill="1"/>
    <xf numFmtId="0" fontId="9" fillId="0" borderId="0" xfId="62"/>
    <xf numFmtId="0" fontId="9" fillId="25" borderId="0" xfId="62" applyFill="1" applyBorder="1"/>
    <xf numFmtId="0" fontId="20" fillId="25" borderId="0" xfId="62" applyFont="1" applyFill="1" applyBorder="1"/>
    <xf numFmtId="0" fontId="9" fillId="25" borderId="0" xfId="62" applyFill="1" applyAlignment="1">
      <alignment vertical="center"/>
    </xf>
    <xf numFmtId="0" fontId="9" fillId="25" borderId="0" xfId="62" applyFill="1" applyBorder="1" applyAlignment="1">
      <alignment vertical="center"/>
    </xf>
    <xf numFmtId="0" fontId="9" fillId="0" borderId="0" xfId="62" applyAlignment="1">
      <alignment vertical="center"/>
    </xf>
    <xf numFmtId="0" fontId="19" fillId="25" borderId="0" xfId="62" applyFont="1" applyFill="1" applyBorder="1" applyAlignment="1">
      <alignment vertical="center"/>
    </xf>
    <xf numFmtId="0" fontId="17" fillId="25" borderId="0" xfId="62" applyFont="1" applyFill="1" applyBorder="1"/>
    <xf numFmtId="0" fontId="12" fillId="25" borderId="0" xfId="62" applyFont="1" applyFill="1" applyBorder="1"/>
    <xf numFmtId="0" fontId="19" fillId="25" borderId="0" xfId="62" applyFont="1" applyFill="1" applyBorder="1"/>
    <xf numFmtId="0" fontId="20" fillId="25" borderId="0" xfId="62" applyFont="1" applyFill="1"/>
    <xf numFmtId="0" fontId="20" fillId="0" borderId="0" xfId="62" applyFont="1"/>
    <xf numFmtId="166" fontId="19" fillId="25" borderId="0" xfId="62" applyNumberFormat="1" applyFont="1" applyFill="1" applyBorder="1" applyAlignment="1">
      <alignment horizontal="right" indent="2"/>
    </xf>
    <xf numFmtId="0" fontId="47" fillId="25" borderId="0" xfId="62" applyFont="1" applyFill="1" applyBorder="1" applyAlignment="1">
      <alignment horizontal="left" vertical="center"/>
    </xf>
    <xf numFmtId="0" fontId="10" fillId="25" borderId="0" xfId="62" applyFont="1" applyFill="1" applyBorder="1"/>
    <xf numFmtId="164" fontId="23" fillId="25" borderId="0" xfId="40" applyNumberFormat="1" applyFont="1" applyFill="1" applyBorder="1" applyAlignment="1">
      <alignment horizontal="right" wrapText="1"/>
    </xf>
    <xf numFmtId="166" fontId="59" fillId="24" borderId="0" xfId="40" applyNumberFormat="1" applyFont="1" applyFill="1" applyBorder="1" applyAlignment="1">
      <alignment horizontal="center" wrapText="1"/>
    </xf>
    <xf numFmtId="164" fontId="18" fillId="24" borderId="0" xfId="40" applyNumberFormat="1" applyFont="1" applyFill="1" applyBorder="1" applyAlignment="1">
      <alignment horizontal="right" wrapText="1" indent="2"/>
    </xf>
    <xf numFmtId="0" fontId="23" fillId="24" borderId="0" xfId="40" applyFont="1" applyFill="1" applyBorder="1" applyAlignment="1">
      <alignment vertical="top" wrapText="1"/>
    </xf>
    <xf numFmtId="0" fontId="23" fillId="0" borderId="0" xfId="40" applyFont="1" applyFill="1" applyBorder="1" applyAlignment="1">
      <alignment vertical="top" wrapText="1"/>
    </xf>
    <xf numFmtId="0" fontId="52" fillId="25" borderId="0" xfId="62" applyFont="1" applyFill="1"/>
    <xf numFmtId="0" fontId="52" fillId="25" borderId="0" xfId="62" applyFont="1" applyFill="1" applyBorder="1"/>
    <xf numFmtId="0" fontId="52" fillId="0" borderId="0" xfId="62" applyFont="1"/>
    <xf numFmtId="0" fontId="9" fillId="25" borderId="0" xfId="62" applyFill="1" applyBorder="1" applyAlignment="1"/>
    <xf numFmtId="164" fontId="23" fillId="26" borderId="0" xfId="40" applyNumberFormat="1" applyFont="1" applyFill="1" applyBorder="1" applyAlignment="1">
      <alignment horizontal="right" wrapText="1"/>
    </xf>
    <xf numFmtId="0" fontId="63" fillId="25" borderId="0" xfId="62" applyFont="1" applyFill="1"/>
    <xf numFmtId="0" fontId="63" fillId="25" borderId="0" xfId="62" applyFont="1" applyFill="1" applyBorder="1" applyAlignment="1">
      <alignment vertical="center"/>
    </xf>
    <xf numFmtId="3" fontId="18" fillId="25" borderId="0" xfId="62" applyNumberFormat="1" applyFont="1" applyFill="1" applyBorder="1" applyAlignment="1">
      <alignment horizontal="right" indent="2"/>
    </xf>
    <xf numFmtId="3" fontId="19" fillId="25" borderId="0" xfId="62" applyNumberFormat="1" applyFont="1" applyFill="1" applyBorder="1" applyAlignment="1">
      <alignment horizontal="right" indent="2"/>
    </xf>
    <xf numFmtId="0" fontId="63" fillId="0" borderId="0" xfId="62" applyFont="1" applyAlignment="1"/>
    <xf numFmtId="0" fontId="63" fillId="25" borderId="0" xfId="62" applyFont="1" applyFill="1" applyAlignment="1"/>
    <xf numFmtId="0" fontId="63" fillId="25" borderId="0" xfId="62" applyFont="1" applyFill="1" applyBorder="1" applyAlignment="1"/>
    <xf numFmtId="3" fontId="25" fillId="25" borderId="0" xfId="62" applyNumberFormat="1" applyFont="1" applyFill="1" applyBorder="1" applyAlignment="1">
      <alignment horizontal="right"/>
    </xf>
    <xf numFmtId="0" fontId="63" fillId="0" borderId="0" xfId="62" applyFont="1"/>
    <xf numFmtId="0" fontId="63" fillId="25" borderId="0" xfId="62" applyFont="1" applyFill="1" applyBorder="1"/>
    <xf numFmtId="0" fontId="19" fillId="25" borderId="0" xfId="0" applyNumberFormat="1" applyFont="1" applyFill="1" applyBorder="1" applyAlignment="1"/>
    <xf numFmtId="0" fontId="19" fillId="25" borderId="0" xfId="62" applyFont="1" applyFill="1" applyBorder="1" applyAlignment="1">
      <alignment horizontal="right"/>
    </xf>
    <xf numFmtId="0" fontId="16" fillId="25" borderId="0" xfId="63" applyFont="1" applyFill="1" applyBorder="1" applyAlignment="1">
      <alignment horizontal="left"/>
    </xf>
    <xf numFmtId="0" fontId="18" fillId="24" borderId="0" xfId="40" applyFont="1" applyFill="1" applyBorder="1"/>
    <xf numFmtId="0" fontId="9" fillId="25" borderId="0" xfId="63" applyFill="1" applyAlignment="1"/>
    <xf numFmtId="0" fontId="9" fillId="0" borderId="0" xfId="63" applyAlignment="1"/>
    <xf numFmtId="0" fontId="9" fillId="25" borderId="0" xfId="63" applyFill="1" applyBorder="1" applyAlignment="1"/>
    <xf numFmtId="0" fontId="9" fillId="25" borderId="0" xfId="63" applyFill="1" applyBorder="1"/>
    <xf numFmtId="3" fontId="23" fillId="26" borderId="0" xfId="40" applyNumberFormat="1" applyFont="1" applyFill="1" applyBorder="1" applyAlignment="1">
      <alignment horizontal="right" wrapText="1"/>
    </xf>
    <xf numFmtId="166" fontId="23" fillId="26" borderId="0" xfId="40" applyNumberFormat="1" applyFont="1" applyFill="1" applyBorder="1" applyAlignment="1">
      <alignment horizontal="right" wrapText="1"/>
    </xf>
    <xf numFmtId="0" fontId="19" fillId="25" borderId="0" xfId="0" applyFont="1" applyFill="1" applyBorder="1" applyAlignment="1"/>
    <xf numFmtId="0" fontId="16" fillId="25" borderId="0" xfId="62" applyFont="1" applyFill="1" applyBorder="1" applyAlignment="1">
      <alignment horizontal="right"/>
    </xf>
    <xf numFmtId="164" fontId="58" fillId="27" borderId="0" xfId="40" applyNumberFormat="1" applyFont="1" applyFill="1" applyBorder="1" applyAlignment="1">
      <alignment horizontal="center" wrapText="1"/>
    </xf>
    <xf numFmtId="165" fontId="53" fillId="26" borderId="0" xfId="40" applyNumberFormat="1" applyFont="1" applyFill="1" applyBorder="1" applyAlignment="1">
      <alignment horizontal="center" wrapText="1"/>
    </xf>
    <xf numFmtId="165" fontId="19" fillId="26" borderId="0" xfId="40" applyNumberFormat="1" applyFont="1" applyFill="1" applyBorder="1" applyAlignment="1">
      <alignment horizontal="center" wrapText="1"/>
    </xf>
    <xf numFmtId="165" fontId="19" fillId="27" borderId="0" xfId="40" applyNumberFormat="1" applyFont="1" applyFill="1" applyBorder="1" applyAlignment="1">
      <alignment horizontal="center" wrapText="1"/>
    </xf>
    <xf numFmtId="1" fontId="19" fillId="25" borderId="0" xfId="62" applyNumberFormat="1" applyFont="1" applyFill="1" applyBorder="1" applyAlignment="1">
      <alignment horizontal="center"/>
    </xf>
    <xf numFmtId="0" fontId="23" fillId="24" borderId="0" xfId="40" applyFont="1" applyFill="1" applyBorder="1" applyAlignment="1">
      <alignment vertical="center"/>
    </xf>
    <xf numFmtId="0" fontId="60" fillId="25" borderId="0" xfId="62" applyFont="1" applyFill="1" applyBorder="1"/>
    <xf numFmtId="0" fontId="18" fillId="24" borderId="0" xfId="40" applyFont="1" applyFill="1" applyBorder="1" applyAlignment="1"/>
    <xf numFmtId="3" fontId="59" fillId="25" borderId="0" xfId="62" applyNumberFormat="1" applyFont="1" applyFill="1" applyBorder="1" applyAlignment="1">
      <alignment horizontal="right"/>
    </xf>
    <xf numFmtId="0" fontId="56" fillId="25" borderId="0" xfId="62" applyFont="1" applyFill="1" applyBorder="1"/>
    <xf numFmtId="0" fontId="60" fillId="25" borderId="0" xfId="62" applyFont="1" applyFill="1" applyBorder="1" applyAlignment="1">
      <alignment vertical="center"/>
    </xf>
    <xf numFmtId="0" fontId="18" fillId="24" borderId="0" xfId="40" applyFont="1" applyFill="1" applyBorder="1" applyAlignment="1">
      <alignment horizontal="center" vertical="center"/>
    </xf>
    <xf numFmtId="49" fontId="23" fillId="24" borderId="0" xfId="40" applyNumberFormat="1" applyFont="1" applyFill="1" applyBorder="1" applyAlignment="1">
      <alignment horizontal="center" vertical="center" wrapText="1"/>
    </xf>
    <xf numFmtId="3" fontId="23" fillId="24" borderId="0" xfId="40" applyNumberFormat="1" applyFont="1" applyFill="1" applyBorder="1" applyAlignment="1">
      <alignment horizontal="center" wrapText="1"/>
    </xf>
    <xf numFmtId="49" fontId="19" fillId="25" borderId="0" xfId="62" applyNumberFormat="1" applyFont="1" applyFill="1" applyBorder="1" applyAlignment="1">
      <alignment vertical="center"/>
    </xf>
    <xf numFmtId="165" fontId="25" fillId="24" borderId="0" xfId="40" applyNumberFormat="1" applyFont="1" applyFill="1" applyBorder="1" applyAlignment="1">
      <alignment horizontal="center" vertical="center" wrapText="1"/>
    </xf>
    <xf numFmtId="165" fontId="19" fillId="27" borderId="0" xfId="40" applyNumberFormat="1" applyFont="1" applyFill="1" applyBorder="1" applyAlignment="1">
      <alignment horizontal="left" wrapText="1"/>
    </xf>
    <xf numFmtId="0" fontId="18" fillId="24" borderId="0" xfId="40" applyFont="1" applyFill="1" applyBorder="1" applyAlignment="1">
      <alignment horizontal="left"/>
    </xf>
    <xf numFmtId="0" fontId="19" fillId="25" borderId="0" xfId="63" applyFont="1" applyFill="1" applyBorder="1" applyAlignment="1">
      <alignment horizontal="center" vertical="center" wrapText="1"/>
    </xf>
    <xf numFmtId="0" fontId="19" fillId="0" borderId="0" xfId="63" applyFont="1" applyBorder="1" applyAlignment="1">
      <alignment horizontal="center" vertical="center" wrapText="1"/>
    </xf>
    <xf numFmtId="0" fontId="9" fillId="28" borderId="0" xfId="63" applyFont="1" applyFill="1" applyBorder="1" applyAlignment="1">
      <alignment horizontal="center"/>
    </xf>
    <xf numFmtId="0" fontId="9" fillId="25" borderId="0" xfId="63" applyFont="1" applyFill="1" applyBorder="1"/>
    <xf numFmtId="0" fontId="24" fillId="25" borderId="0" xfId="0" applyFont="1" applyFill="1" applyBorder="1" applyAlignment="1"/>
    <xf numFmtId="164" fontId="29" fillId="24" borderId="0" xfId="40" applyNumberFormat="1" applyFont="1" applyFill="1" applyBorder="1" applyAlignment="1">
      <alignment wrapText="1"/>
    </xf>
    <xf numFmtId="164" fontId="24" fillId="24" borderId="0" xfId="40" applyNumberFormat="1" applyFont="1" applyFill="1" applyBorder="1" applyAlignment="1">
      <alignment wrapText="1"/>
    </xf>
    <xf numFmtId="0" fontId="18" fillId="25" borderId="0" xfId="0" applyFont="1" applyFill="1" applyBorder="1" applyAlignment="1">
      <alignment horizontal="justify" vertical="center" readingOrder="1"/>
    </xf>
    <xf numFmtId="0" fontId="19" fillId="25" borderId="0" xfId="0" applyFont="1" applyFill="1" applyBorder="1" applyAlignment="1">
      <alignment horizontal="justify" vertical="center" readingOrder="1"/>
    </xf>
    <xf numFmtId="0" fontId="16"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1" fillId="30" borderId="20" xfId="0" applyFont="1" applyFill="1" applyBorder="1" applyAlignment="1">
      <alignment horizontal="center" vertical="center"/>
    </xf>
    <xf numFmtId="0" fontId="18" fillId="25" borderId="18" xfId="0" applyFont="1" applyFill="1" applyBorder="1" applyAlignment="1">
      <alignment horizontal="right"/>
    </xf>
    <xf numFmtId="0" fontId="77" fillId="24" borderId="0" xfId="40" applyFont="1" applyFill="1" applyBorder="1"/>
    <xf numFmtId="0" fontId="16" fillId="25" borderId="23" xfId="0" applyFont="1" applyFill="1" applyBorder="1" applyAlignment="1">
      <alignment horizontal="left"/>
    </xf>
    <xf numFmtId="0" fontId="16"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3" fillId="25" borderId="20" xfId="0" applyFont="1" applyFill="1" applyBorder="1"/>
    <xf numFmtId="0" fontId="48" fillId="25" borderId="0" xfId="62" applyFont="1" applyFill="1" applyBorder="1" applyAlignment="1">
      <alignment horizontal="left"/>
    </xf>
    <xf numFmtId="0" fontId="9" fillId="25" borderId="18" xfId="62" applyFill="1" applyBorder="1"/>
    <xf numFmtId="0" fontId="9" fillId="25" borderId="22" xfId="62" applyFill="1" applyBorder="1"/>
    <xf numFmtId="0" fontId="9" fillId="25" borderId="21" xfId="62" applyFill="1" applyBorder="1"/>
    <xf numFmtId="0" fontId="9" fillId="25" borderId="19" xfId="62" applyFill="1" applyBorder="1"/>
    <xf numFmtId="0" fontId="20" fillId="0" borderId="0" xfId="62" applyFont="1" applyBorder="1"/>
    <xf numFmtId="0" fontId="63" fillId="0" borderId="0" xfId="62" applyFont="1" applyBorder="1" applyAlignment="1"/>
    <xf numFmtId="0" fontId="9" fillId="25" borderId="19" xfId="62" applyFill="1" applyBorder="1" applyAlignment="1"/>
    <xf numFmtId="0" fontId="31" fillId="25" borderId="0" xfId="62" applyFont="1" applyFill="1" applyBorder="1"/>
    <xf numFmtId="0" fontId="18" fillId="25" borderId="18" xfId="63" applyFont="1" applyFill="1" applyBorder="1" applyAlignment="1">
      <alignment horizontal="left"/>
    </xf>
    <xf numFmtId="0" fontId="13" fillId="25" borderId="21" xfId="63" applyFont="1" applyFill="1" applyBorder="1"/>
    <xf numFmtId="0" fontId="13" fillId="25" borderId="19" xfId="63" applyFont="1" applyFill="1" applyBorder="1"/>
    <xf numFmtId="0" fontId="9" fillId="25" borderId="18" xfId="62" applyFill="1" applyBorder="1" applyAlignment="1">
      <alignment horizontal="left"/>
    </xf>
    <xf numFmtId="0" fontId="16" fillId="25" borderId="23" xfId="62" applyFont="1" applyFill="1" applyBorder="1" applyAlignment="1">
      <alignment horizontal="left"/>
    </xf>
    <xf numFmtId="0" fontId="9" fillId="25" borderId="20" xfId="62" applyFill="1" applyBorder="1"/>
    <xf numFmtId="0" fontId="9" fillId="25" borderId="20" xfId="62" applyFill="1" applyBorder="1" applyAlignment="1">
      <alignment vertical="center"/>
    </xf>
    <xf numFmtId="49" fontId="9" fillId="25" borderId="20" xfId="62" applyNumberFormat="1" applyFill="1" applyBorder="1" applyAlignment="1">
      <alignment vertical="center"/>
    </xf>
    <xf numFmtId="0" fontId="20" fillId="25" borderId="20" xfId="62" applyFont="1" applyFill="1" applyBorder="1"/>
    <xf numFmtId="0" fontId="21" fillId="31" borderId="20" xfId="62" applyFont="1" applyFill="1" applyBorder="1" applyAlignment="1">
      <alignment horizontal="center" vertical="center"/>
    </xf>
    <xf numFmtId="0" fontId="77" fillId="24" borderId="0" xfId="40" applyFont="1" applyFill="1" applyBorder="1" applyAlignment="1">
      <alignment horizontal="left" indent="1"/>
    </xf>
    <xf numFmtId="0" fontId="79" fillId="25" borderId="0" xfId="62" applyFont="1" applyFill="1" applyBorder="1"/>
    <xf numFmtId="3" fontId="88" fillId="25" borderId="0" xfId="62" applyNumberFormat="1" applyFont="1" applyFill="1" applyBorder="1" applyAlignment="1">
      <alignment horizontal="right"/>
    </xf>
    <xf numFmtId="166" fontId="80" fillId="25" borderId="0" xfId="62" applyNumberFormat="1" applyFont="1" applyFill="1" applyBorder="1" applyAlignment="1">
      <alignment horizontal="right" indent="2"/>
    </xf>
    <xf numFmtId="0" fontId="80" fillId="25" borderId="0" xfId="62" applyFont="1" applyFill="1" applyBorder="1"/>
    <xf numFmtId="0" fontId="9" fillId="26" borderId="32" xfId="62" applyFont="1" applyFill="1" applyBorder="1" applyAlignment="1">
      <alignment vertical="center"/>
    </xf>
    <xf numFmtId="0" fontId="9" fillId="26" borderId="33" xfId="62" applyFont="1" applyFill="1" applyBorder="1" applyAlignment="1">
      <alignment vertical="center"/>
    </xf>
    <xf numFmtId="0" fontId="48" fillId="26" borderId="32" xfId="62" applyFont="1" applyFill="1" applyBorder="1" applyAlignment="1">
      <alignment vertical="center"/>
    </xf>
    <xf numFmtId="0" fontId="48" fillId="26" borderId="33" xfId="62" applyFont="1" applyFill="1" applyBorder="1" applyAlignment="1">
      <alignment vertical="center"/>
    </xf>
    <xf numFmtId="0" fontId="21" fillId="31" borderId="19" xfId="62" applyFont="1" applyFill="1" applyBorder="1" applyAlignment="1">
      <alignment horizontal="center" vertical="center"/>
    </xf>
    <xf numFmtId="0" fontId="0" fillId="0" borderId="18" xfId="0" applyBorder="1"/>
    <xf numFmtId="0" fontId="9" fillId="32" borderId="0" xfId="62" applyFill="1"/>
    <xf numFmtId="0" fontId="16" fillId="32" borderId="0" xfId="62" applyFont="1" applyFill="1" applyBorder="1" applyAlignment="1"/>
    <xf numFmtId="0" fontId="17" fillId="32" borderId="0" xfId="62" applyFont="1" applyFill="1" applyBorder="1" applyAlignment="1">
      <alignment horizontal="justify" vertical="top" wrapText="1"/>
    </xf>
    <xf numFmtId="0" fontId="9" fillId="32" borderId="0" xfId="62" applyFill="1" applyBorder="1"/>
    <xf numFmtId="0" fontId="94" fillId="32" borderId="0" xfId="62" applyFont="1" applyFill="1" applyBorder="1" applyAlignment="1">
      <alignment horizontal="right"/>
    </xf>
    <xf numFmtId="0" fontId="17" fillId="33" borderId="0" xfId="62" applyFont="1" applyFill="1" applyBorder="1" applyAlignment="1">
      <alignment horizontal="justify" vertical="top" wrapText="1"/>
    </xf>
    <xf numFmtId="0" fontId="9" fillId="33" borderId="0" xfId="62" applyFill="1" applyBorder="1"/>
    <xf numFmtId="0" fontId="23" fillId="33" borderId="0" xfId="62" applyFont="1" applyFill="1" applyBorder="1" applyAlignment="1">
      <alignment horizontal="right"/>
    </xf>
    <xf numFmtId="0" fontId="9" fillId="0" borderId="0" xfId="62" applyAlignment="1">
      <alignment horizontal="right"/>
    </xf>
    <xf numFmtId="0" fontId="9" fillId="33" borderId="0" xfId="62" applyFill="1"/>
    <xf numFmtId="0" fontId="27" fillId="33" borderId="0" xfId="62" applyFont="1" applyFill="1" applyBorder="1" applyAlignment="1">
      <alignment horizontal="center" vertical="center"/>
    </xf>
    <xf numFmtId="0" fontId="10" fillId="33" borderId="0" xfId="62" applyFont="1" applyFill="1" applyBorder="1"/>
    <xf numFmtId="164" fontId="25" fillId="33" borderId="0" xfId="62" applyNumberFormat="1" applyFont="1" applyFill="1" applyBorder="1" applyAlignment="1">
      <alignment horizontal="center"/>
    </xf>
    <xf numFmtId="164" fontId="19" fillId="33" borderId="0" xfId="40" applyNumberFormat="1" applyFont="1" applyFill="1" applyBorder="1" applyAlignment="1">
      <alignment horizontal="center" wrapText="1"/>
    </xf>
    <xf numFmtId="164" fontId="19" fillId="34" borderId="0" xfId="40" applyNumberFormat="1" applyFont="1" applyFill="1" applyBorder="1" applyAlignment="1">
      <alignment horizontal="center" wrapText="1"/>
    </xf>
    <xf numFmtId="0" fontId="19" fillId="33" borderId="0" xfId="62" applyFont="1" applyFill="1" applyBorder="1"/>
    <xf numFmtId="0" fontId="18" fillId="33" borderId="0" xfId="62" applyFont="1" applyFill="1" applyBorder="1" applyAlignment="1">
      <alignment horizontal="center"/>
    </xf>
    <xf numFmtId="0" fontId="9" fillId="33" borderId="0" xfId="62" applyFill="1" applyAlignment="1">
      <alignment horizontal="center" vertical="center"/>
    </xf>
    <xf numFmtId="0" fontId="17" fillId="35" borderId="0" xfId="62" applyFont="1" applyFill="1" applyBorder="1" applyAlignment="1">
      <alignment horizontal="justify" vertical="top" wrapText="1"/>
    </xf>
    <xf numFmtId="0" fontId="17" fillId="36" borderId="0" xfId="62" applyFont="1" applyFill="1" applyBorder="1" applyAlignment="1">
      <alignment horizontal="justify" vertical="top" wrapText="1"/>
    </xf>
    <xf numFmtId="0" fontId="19" fillId="36" borderId="0" xfId="62" applyFont="1" applyFill="1" applyBorder="1"/>
    <xf numFmtId="0" fontId="17" fillId="36" borderId="0" xfId="62" applyFont="1" applyFill="1" applyBorder="1"/>
    <xf numFmtId="0" fontId="9" fillId="36" borderId="0" xfId="62" applyFill="1"/>
    <xf numFmtId="0" fontId="9" fillId="36" borderId="0" xfId="62" applyFill="1" applyBorder="1"/>
    <xf numFmtId="0" fontId="9" fillId="36" borderId="0" xfId="62" applyFill="1" applyAlignment="1">
      <alignment vertical="center"/>
    </xf>
    <xf numFmtId="164" fontId="19" fillId="36" borderId="0" xfId="40" applyNumberFormat="1" applyFont="1" applyFill="1" applyBorder="1" applyAlignment="1">
      <alignment horizontal="center" wrapText="1"/>
    </xf>
    <xf numFmtId="164" fontId="18" fillId="36" borderId="0" xfId="40" applyNumberFormat="1" applyFont="1" applyFill="1" applyBorder="1" applyAlignment="1">
      <alignment horizontal="left" wrapText="1"/>
    </xf>
    <xf numFmtId="0" fontId="20" fillId="36" borderId="0" xfId="62" applyFont="1" applyFill="1" applyBorder="1"/>
    <xf numFmtId="0" fontId="35" fillId="36" borderId="0" xfId="62" applyFont="1" applyFill="1" applyBorder="1" applyAlignment="1">
      <alignment vertical="center"/>
    </xf>
    <xf numFmtId="0" fontId="19" fillId="36" borderId="0" xfId="62" applyFont="1" applyFill="1" applyBorder="1" applyAlignment="1">
      <alignment horizontal="justify" vertical="top"/>
    </xf>
    <xf numFmtId="0" fontId="10" fillId="36" borderId="0" xfId="62" applyFont="1" applyFill="1" applyBorder="1"/>
    <xf numFmtId="164" fontId="25" fillId="36" borderId="0" xfId="62" applyNumberFormat="1" applyFont="1" applyFill="1" applyBorder="1" applyAlignment="1">
      <alignment horizontal="center"/>
    </xf>
    <xf numFmtId="0" fontId="17" fillId="36" borderId="38" xfId="62" applyFont="1" applyFill="1" applyBorder="1" applyAlignment="1">
      <alignment horizontal="justify" vertical="top" wrapText="1"/>
    </xf>
    <xf numFmtId="0" fontId="17" fillId="36" borderId="0" xfId="62" applyFont="1" applyFill="1" applyBorder="1" applyAlignment="1">
      <alignment horizontal="justify" vertical="center" wrapText="1"/>
    </xf>
    <xf numFmtId="0" fontId="31" fillId="36" borderId="38" xfId="62" applyFont="1" applyFill="1" applyBorder="1"/>
    <xf numFmtId="0" fontId="95" fillId="38" borderId="0" xfId="62" applyFont="1" applyFill="1" applyBorder="1" applyAlignment="1">
      <alignment horizontal="center" vertical="center"/>
    </xf>
    <xf numFmtId="0" fontId="9" fillId="36" borderId="39" xfId="62" applyFill="1" applyBorder="1"/>
    <xf numFmtId="0" fontId="9" fillId="31" borderId="30" xfId="62" applyFill="1" applyBorder="1"/>
    <xf numFmtId="0" fontId="9" fillId="30" borderId="14" xfId="62" applyFill="1" applyBorder="1"/>
    <xf numFmtId="0" fontId="9" fillId="36" borderId="40" xfId="62" applyFill="1" applyBorder="1"/>
    <xf numFmtId="0" fontId="9" fillId="36" borderId="14" xfId="62" applyFill="1" applyBorder="1"/>
    <xf numFmtId="0" fontId="0" fillId="0" borderId="41" xfId="0" applyFill="1" applyBorder="1"/>
    <xf numFmtId="164" fontId="24" fillId="24" borderId="43" xfId="40" applyNumberFormat="1" applyFont="1" applyFill="1" applyBorder="1" applyAlignment="1">
      <alignment horizontal="left" wrapText="1"/>
    </xf>
    <xf numFmtId="164" fontId="24" fillId="24" borderId="18" xfId="40" applyNumberFormat="1" applyFont="1" applyFill="1" applyBorder="1" applyAlignment="1">
      <alignment horizontal="left" wrapText="1"/>
    </xf>
    <xf numFmtId="164" fontId="19" fillId="24" borderId="18" xfId="40" applyNumberFormat="1" applyFont="1" applyFill="1" applyBorder="1" applyAlignment="1">
      <alignment horizontal="center" wrapText="1"/>
    </xf>
    <xf numFmtId="0" fontId="19" fillId="25" borderId="22" xfId="0" applyFont="1" applyFill="1" applyBorder="1"/>
    <xf numFmtId="0" fontId="19" fillId="25" borderId="21" xfId="0" applyFont="1" applyFill="1" applyBorder="1"/>
    <xf numFmtId="0" fontId="19" fillId="25" borderId="19" xfId="0" applyFont="1" applyFill="1" applyBorder="1"/>
    <xf numFmtId="164" fontId="19" fillId="24" borderId="19" xfId="40" applyNumberFormat="1" applyFont="1" applyFill="1" applyBorder="1" applyAlignment="1">
      <alignment horizontal="center" wrapText="1"/>
    </xf>
    <xf numFmtId="164" fontId="19" fillId="24" borderId="41" xfId="40" applyNumberFormat="1" applyFont="1" applyFill="1" applyBorder="1" applyAlignment="1">
      <alignment horizontal="center" readingOrder="1"/>
    </xf>
    <xf numFmtId="0" fontId="19" fillId="25" borderId="18" xfId="0" applyFont="1" applyFill="1" applyBorder="1" applyAlignment="1">
      <alignment readingOrder="1"/>
    </xf>
    <xf numFmtId="164" fontId="19" fillId="24" borderId="18" xfId="40" applyNumberFormat="1" applyFont="1" applyFill="1" applyBorder="1" applyAlignment="1">
      <alignment horizontal="center" readingOrder="1"/>
    </xf>
    <xf numFmtId="0" fontId="18" fillId="24" borderId="42" xfId="40" applyFont="1" applyFill="1" applyBorder="1" applyAlignment="1">
      <alignment horizontal="right" readingOrder="1"/>
    </xf>
    <xf numFmtId="0" fontId="19" fillId="25" borderId="23" xfId="0" applyFont="1" applyFill="1" applyBorder="1" applyAlignment="1">
      <alignment readingOrder="1"/>
    </xf>
    <xf numFmtId="0" fontId="24" fillId="25" borderId="20" xfId="0" applyFont="1" applyFill="1" applyBorder="1" applyAlignment="1">
      <alignment horizontal="left" indent="1" readingOrder="1"/>
    </xf>
    <xf numFmtId="164" fontId="19" fillId="24" borderId="23" xfId="40" applyNumberFormat="1" applyFont="1" applyFill="1" applyBorder="1" applyAlignment="1">
      <alignment horizontal="center" readingOrder="1"/>
    </xf>
    <xf numFmtId="164" fontId="19" fillId="24" borderId="22" xfId="40" applyNumberFormat="1" applyFont="1" applyFill="1" applyBorder="1" applyAlignment="1">
      <alignment horizontal="center" readingOrder="1"/>
    </xf>
    <xf numFmtId="164" fontId="19" fillId="24" borderId="20" xfId="40" applyNumberFormat="1" applyFont="1" applyFill="1" applyBorder="1" applyAlignment="1">
      <alignment horizontal="center" readingOrder="1"/>
    </xf>
    <xf numFmtId="0" fontId="0" fillId="0" borderId="0" xfId="0" applyBorder="1" applyAlignment="1">
      <alignment readingOrder="2"/>
    </xf>
    <xf numFmtId="0" fontId="16"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0" fillId="25" borderId="19" xfId="0" applyFont="1" applyFill="1" applyBorder="1" applyAlignment="1">
      <alignment readingOrder="1"/>
    </xf>
    <xf numFmtId="0" fontId="16" fillId="25" borderId="0" xfId="0" applyFont="1" applyFill="1" applyBorder="1" applyAlignment="1">
      <alignment horizontal="left" readingOrder="1"/>
    </xf>
    <xf numFmtId="0" fontId="0" fillId="36" borderId="0" xfId="0" applyFill="1"/>
    <xf numFmtId="0" fontId="0" fillId="36" borderId="0" xfId="0" applyFill="1" applyBorder="1"/>
    <xf numFmtId="0" fontId="19" fillId="36" borderId="0" xfId="0" applyFont="1" applyFill="1" applyBorder="1"/>
    <xf numFmtId="0" fontId="18" fillId="37" borderId="0" xfId="40" applyFont="1" applyFill="1" applyBorder="1"/>
    <xf numFmtId="0" fontId="37" fillId="25" borderId="20" xfId="0" applyFont="1" applyFill="1" applyBorder="1" applyAlignment="1">
      <alignment vertical="center"/>
    </xf>
    <xf numFmtId="3" fontId="19" fillId="25" borderId="0" xfId="59" applyNumberFormat="1" applyFont="1" applyFill="1" applyBorder="1" applyAlignment="1">
      <alignment horizontal="right"/>
    </xf>
    <xf numFmtId="166" fontId="19" fillId="25" borderId="0" xfId="59" applyNumberFormat="1" applyFont="1" applyFill="1" applyBorder="1" applyAlignment="1">
      <alignment horizontal="right"/>
    </xf>
    <xf numFmtId="0" fontId="37" fillId="25" borderId="20" xfId="0" applyFont="1" applyFill="1" applyBorder="1"/>
    <xf numFmtId="3" fontId="19" fillId="25" borderId="0" xfId="59" applyNumberFormat="1" applyFont="1" applyFill="1" applyBorder="1"/>
    <xf numFmtId="0" fontId="0" fillId="26" borderId="0" xfId="51" applyFont="1" applyFill="1" applyBorder="1"/>
    <xf numFmtId="0" fontId="9" fillId="26" borderId="0" xfId="51" applyFont="1" applyFill="1" applyBorder="1"/>
    <xf numFmtId="0" fontId="48" fillId="26" borderId="0" xfId="51" applyFont="1" applyFill="1" applyBorder="1"/>
    <xf numFmtId="0" fontId="71" fillId="26" borderId="0" xfId="51" applyFont="1" applyFill="1" applyBorder="1"/>
    <xf numFmtId="0" fontId="77" fillId="24" borderId="0" xfId="40" applyFont="1" applyFill="1" applyBorder="1" applyAlignment="1">
      <alignment vertical="center"/>
    </xf>
    <xf numFmtId="165" fontId="77" fillId="27" borderId="0" xfId="40" applyNumberFormat="1" applyFont="1" applyFill="1" applyBorder="1" applyAlignment="1">
      <alignment horizontal="right"/>
    </xf>
    <xf numFmtId="0" fontId="34" fillId="25" borderId="19" xfId="0" applyFont="1" applyFill="1" applyBorder="1"/>
    <xf numFmtId="0" fontId="34" fillId="25" borderId="20" xfId="0" applyFont="1" applyFill="1" applyBorder="1"/>
    <xf numFmtId="0" fontId="36" fillId="27" borderId="0" xfId="40" applyFont="1" applyFill="1" applyBorder="1" applyAlignment="1">
      <alignment horizontal="left" vertical="top" wrapText="1"/>
    </xf>
    <xf numFmtId="0" fontId="16" fillId="26" borderId="41" xfId="0" applyFont="1" applyFill="1" applyBorder="1" applyAlignment="1">
      <alignment horizontal="center" vertical="center"/>
    </xf>
    <xf numFmtId="0" fontId="16" fillId="26" borderId="41" xfId="0" applyFont="1" applyFill="1" applyBorder="1" applyAlignment="1">
      <alignment horizontal="center" vertical="center" readingOrder="1"/>
    </xf>
    <xf numFmtId="0" fontId="23" fillId="26" borderId="41" xfId="0" applyFont="1" applyFill="1" applyBorder="1" applyAlignment="1">
      <alignment horizontal="center" vertical="center"/>
    </xf>
    <xf numFmtId="164" fontId="19" fillId="38" borderId="39" xfId="40" applyNumberFormat="1" applyFont="1" applyFill="1" applyBorder="1" applyAlignment="1">
      <alignment horizontal="center" wrapText="1"/>
    </xf>
    <xf numFmtId="0" fontId="19" fillId="36" borderId="0" xfId="62" applyFont="1" applyFill="1" applyBorder="1" applyAlignment="1">
      <alignment horizontal="left" vertical="center"/>
    </xf>
    <xf numFmtId="0" fontId="17" fillId="36" borderId="0" xfId="62" applyFont="1" applyFill="1" applyBorder="1" applyAlignment="1">
      <alignment horizontal="left" vertical="center"/>
    </xf>
    <xf numFmtId="0" fontId="18" fillId="25" borderId="0" xfId="0" applyFont="1" applyFill="1" applyBorder="1" applyAlignment="1">
      <alignment horizontal="center"/>
    </xf>
    <xf numFmtId="0" fontId="18" fillId="39" borderId="0" xfId="40" applyFont="1" applyFill="1" applyBorder="1"/>
    <xf numFmtId="0" fontId="18" fillId="41" borderId="0" xfId="40" applyFont="1" applyFill="1" applyBorder="1"/>
    <xf numFmtId="0" fontId="18" fillId="31" borderId="0" xfId="0" applyFont="1" applyFill="1" applyBorder="1"/>
    <xf numFmtId="0" fontId="0" fillId="35" borderId="0" xfId="0" applyFill="1" applyBorder="1"/>
    <xf numFmtId="0" fontId="18" fillId="40" borderId="0" xfId="40" applyFont="1" applyFill="1" applyBorder="1"/>
    <xf numFmtId="0" fontId="19" fillId="35" borderId="0" xfId="0" applyFont="1" applyFill="1" applyBorder="1"/>
    <xf numFmtId="0" fontId="35" fillId="35" borderId="0" xfId="0" applyFont="1" applyFill="1" applyBorder="1"/>
    <xf numFmtId="0" fontId="18" fillId="35" borderId="0" xfId="0" applyFont="1" applyFill="1" applyBorder="1"/>
    <xf numFmtId="0" fontId="0" fillId="35" borderId="18" xfId="0" applyFill="1" applyBorder="1"/>
    <xf numFmtId="0" fontId="18" fillId="35" borderId="18" xfId="0" applyFont="1" applyFill="1" applyBorder="1"/>
    <xf numFmtId="0" fontId="19" fillId="35" borderId="18" xfId="0" applyFont="1" applyFill="1" applyBorder="1"/>
    <xf numFmtId="0" fontId="99" fillId="40" borderId="0" xfId="40" applyFont="1" applyFill="1" applyBorder="1"/>
    <xf numFmtId="0" fontId="9" fillId="29" borderId="47" xfId="62" applyFill="1" applyBorder="1"/>
    <xf numFmtId="3" fontId="77" fillId="25" borderId="0" xfId="59" applyNumberFormat="1" applyFont="1" applyFill="1" applyBorder="1" applyAlignment="1">
      <alignment horizontal="right"/>
    </xf>
    <xf numFmtId="0" fontId="0" fillId="26" borderId="0" xfId="51" applyFont="1" applyFill="1" applyBorder="1" applyAlignment="1">
      <alignment vertical="center"/>
    </xf>
    <xf numFmtId="0" fontId="20" fillId="26" borderId="0" xfId="51" applyFont="1" applyFill="1" applyBorder="1"/>
    <xf numFmtId="0" fontId="31" fillId="26" borderId="0" xfId="51" applyFont="1" applyFill="1" applyBorder="1"/>
    <xf numFmtId="0" fontId="50" fillId="26" borderId="0" xfId="51" applyFont="1" applyFill="1" applyBorder="1" applyAlignment="1">
      <alignment horizontal="center"/>
    </xf>
    <xf numFmtId="0" fontId="63" fillId="26" borderId="0" xfId="51" applyFont="1" applyFill="1" applyBorder="1"/>
    <xf numFmtId="0" fontId="16" fillId="26" borderId="0" xfId="51" applyFont="1" applyFill="1" applyBorder="1"/>
    <xf numFmtId="0" fontId="99" fillId="27" borderId="0" xfId="61" applyFont="1" applyFill="1" applyBorder="1" applyAlignment="1">
      <alignment horizontal="left" indent="1"/>
    </xf>
    <xf numFmtId="0" fontId="82" fillId="26" borderId="15" xfId="62" applyFont="1" applyFill="1" applyBorder="1" applyAlignment="1">
      <alignment vertical="center"/>
    </xf>
    <xf numFmtId="3" fontId="77" fillId="24" borderId="0" xfId="40" applyNumberFormat="1" applyFont="1" applyFill="1" applyBorder="1" applyAlignment="1">
      <alignment horizontal="right" wrapText="1"/>
    </xf>
    <xf numFmtId="3" fontId="77" fillId="24" borderId="0" xfId="40" applyNumberFormat="1" applyFont="1" applyFill="1" applyBorder="1" applyAlignment="1">
      <alignment horizontal="right" vertical="center" wrapText="1"/>
    </xf>
    <xf numFmtId="0" fontId="48" fillId="26" borderId="33" xfId="63" applyFont="1" applyFill="1" applyBorder="1" applyAlignment="1">
      <alignment horizontal="left" vertical="center"/>
    </xf>
    <xf numFmtId="0" fontId="82" fillId="26" borderId="15" xfId="0" applyFont="1" applyFill="1" applyBorder="1" applyAlignment="1">
      <alignment vertical="center"/>
    </xf>
    <xf numFmtId="0" fontId="20" fillId="26" borderId="16" xfId="62" applyFont="1" applyFill="1" applyBorder="1" applyAlignment="1">
      <alignment vertical="center"/>
    </xf>
    <xf numFmtId="0" fontId="11" fillId="26" borderId="16" xfId="62" applyFont="1" applyFill="1" applyBorder="1" applyAlignment="1">
      <alignment vertical="center"/>
    </xf>
    <xf numFmtId="0" fontId="11" fillId="26" borderId="17" xfId="62" applyFont="1" applyFill="1" applyBorder="1" applyAlignment="1">
      <alignment vertical="center"/>
    </xf>
    <xf numFmtId="0" fontId="21" fillId="30" borderId="50" xfId="62" applyFont="1" applyFill="1" applyBorder="1" applyAlignment="1">
      <alignment horizontal="center" vertical="center"/>
    </xf>
    <xf numFmtId="0" fontId="16" fillId="25" borderId="0" xfId="62" applyFont="1" applyFill="1" applyBorder="1" applyAlignment="1">
      <alignment horizontal="left"/>
    </xf>
    <xf numFmtId="164" fontId="89" fillId="26" borderId="0" xfId="40" applyNumberFormat="1" applyFont="1" applyFill="1" applyBorder="1" applyAlignment="1">
      <alignment horizontal="right" wrapText="1"/>
    </xf>
    <xf numFmtId="0" fontId="21" fillId="31" borderId="19" xfId="63" applyFont="1" applyFill="1" applyBorder="1" applyAlignment="1">
      <alignment horizontal="center" vertical="center"/>
    </xf>
    <xf numFmtId="0" fontId="18" fillId="25" borderId="0" xfId="62" applyFont="1" applyFill="1" applyBorder="1" applyAlignment="1">
      <alignment horizontal="center"/>
    </xf>
    <xf numFmtId="0" fontId="9" fillId="25" borderId="0" xfId="70" applyFill="1"/>
    <xf numFmtId="0" fontId="9" fillId="25" borderId="18" xfId="70" applyFill="1" applyBorder="1" applyAlignment="1">
      <alignment horizontal="left"/>
    </xf>
    <xf numFmtId="0" fontId="10" fillId="25" borderId="18" xfId="70" applyFont="1" applyFill="1" applyBorder="1"/>
    <xf numFmtId="0" fontId="10" fillId="0" borderId="18" xfId="70" applyFont="1" applyBorder="1"/>
    <xf numFmtId="0" fontId="9" fillId="25" borderId="18" xfId="70" applyFill="1" applyBorder="1"/>
    <xf numFmtId="0" fontId="9" fillId="0" borderId="0" xfId="70"/>
    <xf numFmtId="0" fontId="15" fillId="25" borderId="0" xfId="70" applyFont="1" applyFill="1" applyBorder="1" applyAlignment="1">
      <alignment horizontal="left"/>
    </xf>
    <xf numFmtId="0" fontId="10" fillId="25" borderId="0" xfId="70" applyFont="1" applyFill="1" applyBorder="1"/>
    <xf numFmtId="0" fontId="19" fillId="25" borderId="0" xfId="70" applyFont="1" applyFill="1" applyBorder="1"/>
    <xf numFmtId="0" fontId="9" fillId="25" borderId="21" xfId="70" applyFill="1" applyBorder="1"/>
    <xf numFmtId="0" fontId="9" fillId="25" borderId="0" xfId="70" applyFill="1" applyBorder="1"/>
    <xf numFmtId="0" fontId="12" fillId="25" borderId="19" xfId="70" applyFont="1" applyFill="1" applyBorder="1"/>
    <xf numFmtId="0" fontId="9" fillId="25" borderId="0" xfId="70" applyFill="1" applyAlignment="1">
      <alignment vertical="center"/>
    </xf>
    <xf numFmtId="0" fontId="9" fillId="25" borderId="0" xfId="70" applyFill="1" applyBorder="1" applyAlignment="1">
      <alignment vertical="center"/>
    </xf>
    <xf numFmtId="0" fontId="9" fillId="0" borderId="0" xfId="70" applyAlignment="1">
      <alignment vertical="center"/>
    </xf>
    <xf numFmtId="0" fontId="17" fillId="25" borderId="0" xfId="70" applyFont="1" applyFill="1" applyBorder="1"/>
    <xf numFmtId="0" fontId="10" fillId="0" borderId="0" xfId="70" applyFont="1"/>
    <xf numFmtId="0" fontId="18" fillId="25" borderId="0" xfId="70" applyFont="1" applyFill="1" applyBorder="1" applyAlignment="1"/>
    <xf numFmtId="0" fontId="18" fillId="25" borderId="0" xfId="70" applyFont="1" applyFill="1" applyBorder="1" applyAlignment="1">
      <alignment horizontal="center"/>
    </xf>
    <xf numFmtId="0" fontId="17" fillId="25" borderId="0" xfId="70" applyFont="1" applyFill="1" applyBorder="1" applyAlignment="1">
      <alignment vertical="center"/>
    </xf>
    <xf numFmtId="0" fontId="37" fillId="25" borderId="0" xfId="70" applyFont="1" applyFill="1"/>
    <xf numFmtId="0" fontId="37" fillId="25" borderId="0" xfId="70" applyFont="1" applyFill="1" applyBorder="1"/>
    <xf numFmtId="3" fontId="40" fillId="25" borderId="0" xfId="70" applyNumberFormat="1" applyFont="1" applyFill="1" applyBorder="1" applyAlignment="1">
      <alignment horizontal="right"/>
    </xf>
    <xf numFmtId="0" fontId="37" fillId="0" borderId="0" xfId="70" applyFont="1"/>
    <xf numFmtId="0" fontId="19" fillId="25" borderId="0" xfId="70" applyFont="1" applyFill="1" applyBorder="1" applyAlignment="1">
      <alignment horizontal="right"/>
    </xf>
    <xf numFmtId="0" fontId="39" fillId="25" borderId="19" xfId="70" applyFont="1" applyFill="1" applyBorder="1"/>
    <xf numFmtId="0" fontId="19" fillId="26" borderId="0" xfId="70" applyFont="1" applyFill="1" applyBorder="1"/>
    <xf numFmtId="0" fontId="9" fillId="0" borderId="0" xfId="70" applyFill="1"/>
    <xf numFmtId="0" fontId="9" fillId="25" borderId="0" xfId="70" applyFill="1" applyAlignment="1">
      <alignment vertical="top"/>
    </xf>
    <xf numFmtId="0" fontId="12" fillId="25" borderId="19" xfId="70" applyFont="1" applyFill="1" applyBorder="1" applyAlignment="1">
      <alignment vertical="top"/>
    </xf>
    <xf numFmtId="0" fontId="51" fillId="25" borderId="0" xfId="70" applyFont="1" applyFill="1" applyBorder="1" applyAlignment="1">
      <alignment vertical="top" wrapText="1"/>
    </xf>
    <xf numFmtId="0" fontId="9" fillId="0" borderId="0" xfId="70" applyAlignment="1">
      <alignment vertical="top"/>
    </xf>
    <xf numFmtId="0" fontId="51" fillId="25" borderId="0" xfId="70" applyFont="1" applyFill="1" applyBorder="1" applyAlignment="1">
      <alignment wrapText="1"/>
    </xf>
    <xf numFmtId="0" fontId="18" fillId="25" borderId="0" xfId="70" applyFont="1" applyFill="1" applyBorder="1" applyAlignment="1">
      <alignment horizontal="right"/>
    </xf>
    <xf numFmtId="0" fontId="9" fillId="25" borderId="0" xfId="70" applyFill="1" applyAlignment="1"/>
    <xf numFmtId="0" fontId="9" fillId="25" borderId="0" xfId="70" applyFill="1" applyBorder="1" applyAlignment="1"/>
    <xf numFmtId="3" fontId="77" fillId="26" borderId="0" xfId="70" applyNumberFormat="1" applyFont="1" applyFill="1" applyBorder="1" applyAlignment="1">
      <alignment horizontal="right"/>
    </xf>
    <xf numFmtId="0" fontId="12" fillId="25" borderId="19" xfId="70" applyFont="1" applyFill="1" applyBorder="1" applyAlignment="1"/>
    <xf numFmtId="0" fontId="9" fillId="0" borderId="0" xfId="70" applyAlignment="1"/>
    <xf numFmtId="0" fontId="12" fillId="25" borderId="19" xfId="70" applyFont="1" applyFill="1" applyBorder="1" applyAlignment="1">
      <alignment vertical="center"/>
    </xf>
    <xf numFmtId="0" fontId="17" fillId="26" borderId="0" xfId="70" applyFont="1" applyFill="1" applyBorder="1"/>
    <xf numFmtId="0" fontId="18" fillId="26" borderId="0" xfId="70" applyFont="1" applyFill="1" applyBorder="1" applyAlignment="1">
      <alignment horizontal="right"/>
    </xf>
    <xf numFmtId="0" fontId="36" fillId="25" borderId="0" xfId="70" applyFont="1" applyFill="1" applyBorder="1" applyAlignment="1">
      <alignment vertical="center"/>
    </xf>
    <xf numFmtId="0" fontId="80" fillId="25" borderId="0" xfId="70" applyFont="1" applyFill="1" applyBorder="1" applyAlignment="1">
      <alignment horizontal="left" vertical="center"/>
    </xf>
    <xf numFmtId="0" fontId="21" fillId="38" borderId="19" xfId="70" applyFont="1" applyFill="1" applyBorder="1" applyAlignment="1">
      <alignment horizontal="center" vertical="center"/>
    </xf>
    <xf numFmtId="0" fontId="19" fillId="0" borderId="0" xfId="70" applyFont="1"/>
    <xf numFmtId="0" fontId="9" fillId="0" borderId="0" xfId="62" applyBorder="1"/>
    <xf numFmtId="0" fontId="9" fillId="26" borderId="0" xfId="71" applyFill="1" applyBorder="1"/>
    <xf numFmtId="0" fontId="9" fillId="25" borderId="21" xfId="72" applyFill="1" applyBorder="1"/>
    <xf numFmtId="0" fontId="9" fillId="25" borderId="19" xfId="72" applyFill="1" applyBorder="1"/>
    <xf numFmtId="0" fontId="54" fillId="0" borderId="0" xfId="70" applyFont="1"/>
    <xf numFmtId="0" fontId="9" fillId="25" borderId="22" xfId="70" applyFill="1" applyBorder="1"/>
    <xf numFmtId="0" fontId="9" fillId="26" borderId="0" xfId="70" applyFill="1" applyBorder="1"/>
    <xf numFmtId="0" fontId="18" fillId="24" borderId="0" xfId="40" applyFont="1" applyFill="1" applyBorder="1" applyAlignment="1">
      <alignment vertical="center"/>
    </xf>
    <xf numFmtId="164" fontId="23" fillId="26" borderId="0" xfId="40" applyNumberFormat="1" applyFont="1" applyFill="1" applyBorder="1" applyAlignment="1">
      <alignment horizontal="right" vertical="center" wrapText="1"/>
    </xf>
    <xf numFmtId="0" fontId="18" fillId="24" borderId="0" xfId="40" applyFont="1" applyFill="1" applyBorder="1" applyAlignment="1">
      <alignment horizontal="justify" vertical="center"/>
    </xf>
    <xf numFmtId="3" fontId="9" fillId="0" borderId="0" xfId="70" applyNumberFormat="1"/>
    <xf numFmtId="165" fontId="9" fillId="0" borderId="0" xfId="70" applyNumberFormat="1"/>
    <xf numFmtId="0" fontId="18" fillId="27" borderId="0" xfId="40" applyFont="1" applyFill="1" applyBorder="1" applyAlignment="1">
      <alignment horizontal="left"/>
    </xf>
    <xf numFmtId="0" fontId="20" fillId="25" borderId="0" xfId="70" applyFont="1" applyFill="1" applyBorder="1"/>
    <xf numFmtId="0" fontId="23" fillId="27" borderId="0" xfId="40" applyFont="1" applyFill="1" applyBorder="1" applyAlignment="1">
      <alignment horizontal="left" indent="1"/>
    </xf>
    <xf numFmtId="0" fontId="18" fillId="26" borderId="0" xfId="70" applyFont="1" applyFill="1" applyBorder="1" applyAlignment="1">
      <alignment horizontal="left"/>
    </xf>
    <xf numFmtId="0" fontId="9" fillId="0" borderId="0" xfId="70" applyBorder="1"/>
    <xf numFmtId="0" fontId="9" fillId="25" borderId="20" xfId="70" applyFill="1" applyBorder="1"/>
    <xf numFmtId="0" fontId="19" fillId="27" borderId="0" xfId="40" applyFont="1" applyFill="1" applyBorder="1" applyAlignment="1">
      <alignment horizontal="left"/>
    </xf>
    <xf numFmtId="0" fontId="23" fillId="25" borderId="0" xfId="70" applyFont="1" applyFill="1" applyBorder="1" applyAlignment="1">
      <alignment horizontal="left"/>
    </xf>
    <xf numFmtId="0" fontId="23" fillId="26" borderId="0" xfId="70" applyFont="1" applyFill="1" applyBorder="1" applyAlignment="1">
      <alignment horizontal="right"/>
    </xf>
    <xf numFmtId="166" fontId="89" fillId="26" borderId="0" xfId="40" applyNumberFormat="1" applyFont="1" applyFill="1" applyBorder="1" applyAlignment="1">
      <alignment horizontal="right" wrapText="1"/>
    </xf>
    <xf numFmtId="0" fontId="36" fillId="25" borderId="0" xfId="70" applyFont="1" applyFill="1" applyBorder="1"/>
    <xf numFmtId="0" fontId="0" fillId="26" borderId="0" xfId="0" applyFill="1"/>
    <xf numFmtId="0" fontId="18" fillId="25" borderId="11" xfId="62" applyFont="1" applyFill="1" applyBorder="1" applyAlignment="1">
      <alignment horizontal="center"/>
    </xf>
    <xf numFmtId="0" fontId="19" fillId="25" borderId="0" xfId="62" applyFont="1" applyFill="1" applyBorder="1" applyAlignment="1">
      <alignment horizontal="left" indent="1"/>
    </xf>
    <xf numFmtId="0" fontId="77" fillId="25" borderId="0" xfId="62" applyFont="1" applyFill="1" applyBorder="1" applyAlignment="1">
      <alignment horizontal="left"/>
    </xf>
    <xf numFmtId="0" fontId="16" fillId="25" borderId="0" xfId="70" applyFont="1" applyFill="1" applyBorder="1" applyAlignment="1">
      <alignment horizontal="right"/>
    </xf>
    <xf numFmtId="0" fontId="52" fillId="25" borderId="0" xfId="70" applyFont="1" applyFill="1"/>
    <xf numFmtId="0" fontId="52" fillId="25" borderId="20" xfId="70" applyFont="1" applyFill="1" applyBorder="1"/>
    <xf numFmtId="1" fontId="89" fillId="26" borderId="0" xfId="70" applyNumberFormat="1" applyFont="1" applyFill="1" applyBorder="1" applyAlignment="1">
      <alignment horizontal="right"/>
    </xf>
    <xf numFmtId="0" fontId="52" fillId="25" borderId="0" xfId="70" applyFont="1" applyFill="1" applyBorder="1"/>
    <xf numFmtId="0" fontId="52" fillId="0" borderId="0" xfId="70" applyFont="1"/>
    <xf numFmtId="0" fontId="20" fillId="25" borderId="0" xfId="70" applyFont="1" applyFill="1"/>
    <xf numFmtId="0" fontId="20" fillId="25" borderId="20" xfId="70" applyFont="1" applyFill="1" applyBorder="1"/>
    <xf numFmtId="1" fontId="23" fillId="26" borderId="0" xfId="70" applyNumberFormat="1" applyFont="1" applyFill="1" applyBorder="1" applyAlignment="1">
      <alignment horizontal="right"/>
    </xf>
    <xf numFmtId="0" fontId="20" fillId="0" borderId="0" xfId="70" applyFont="1"/>
    <xf numFmtId="0" fontId="19" fillId="26" borderId="0" xfId="70" applyFont="1" applyFill="1" applyBorder="1" applyAlignment="1">
      <alignment horizontal="left"/>
    </xf>
    <xf numFmtId="0" fontId="54" fillId="25" borderId="0" xfId="70" applyFont="1" applyFill="1"/>
    <xf numFmtId="0" fontId="81" fillId="25" borderId="20" xfId="70" applyFont="1" applyFill="1" applyBorder="1"/>
    <xf numFmtId="0" fontId="85" fillId="25" borderId="0" xfId="70" applyFont="1" applyFill="1" applyBorder="1" applyAlignment="1">
      <alignment horizontal="left"/>
    </xf>
    <xf numFmtId="0" fontId="36" fillId="25" borderId="0" xfId="70" applyFont="1" applyFill="1"/>
    <xf numFmtId="0" fontId="87" fillId="25" borderId="20" xfId="70" applyFont="1" applyFill="1" applyBorder="1"/>
    <xf numFmtId="3" fontId="89" fillId="26" borderId="0" xfId="70" applyNumberFormat="1" applyFont="1" applyFill="1" applyBorder="1" applyAlignment="1">
      <alignment horizontal="right"/>
    </xf>
    <xf numFmtId="0" fontId="36" fillId="0" borderId="0" xfId="70" applyFont="1"/>
    <xf numFmtId="3" fontId="12" fillId="25" borderId="0" xfId="70" applyNumberFormat="1" applyFont="1" applyFill="1" applyBorder="1"/>
    <xf numFmtId="0" fontId="36" fillId="25" borderId="0" xfId="70" applyFont="1" applyFill="1" applyBorder="1" applyAlignment="1"/>
    <xf numFmtId="0" fontId="54" fillId="25" borderId="0" xfId="70" applyFont="1" applyFill="1" applyBorder="1" applyAlignment="1"/>
    <xf numFmtId="0" fontId="9" fillId="26" borderId="20" xfId="70" applyFill="1" applyBorder="1"/>
    <xf numFmtId="0" fontId="55" fillId="26" borderId="0" xfId="70" applyFont="1" applyFill="1" applyBorder="1" applyAlignment="1"/>
    <xf numFmtId="0" fontId="36" fillId="26" borderId="0" xfId="70" applyFont="1" applyFill="1" applyBorder="1"/>
    <xf numFmtId="0" fontId="23" fillId="26" borderId="0" xfId="70" applyFont="1" applyFill="1" applyBorder="1" applyAlignment="1">
      <alignment horizontal="left" wrapText="1"/>
    </xf>
    <xf numFmtId="0" fontId="12" fillId="26" borderId="0" xfId="70" applyFont="1" applyFill="1" applyBorder="1"/>
    <xf numFmtId="0" fontId="54" fillId="26" borderId="0" xfId="70" applyFont="1" applyFill="1" applyBorder="1"/>
    <xf numFmtId="0" fontId="18" fillId="26" borderId="0" xfId="70" applyFont="1" applyFill="1" applyBorder="1" applyAlignment="1">
      <alignment horizontal="center"/>
    </xf>
    <xf numFmtId="0" fontId="25" fillId="26" borderId="0" xfId="70" applyFont="1" applyFill="1" applyBorder="1" applyAlignment="1">
      <alignment horizontal="left"/>
    </xf>
    <xf numFmtId="0" fontId="17" fillId="25" borderId="0" xfId="70" applyFont="1" applyFill="1"/>
    <xf numFmtId="0" fontId="17" fillId="26" borderId="20" xfId="70" applyFont="1" applyFill="1" applyBorder="1"/>
    <xf numFmtId="0" fontId="18" fillId="26" borderId="0" xfId="70" applyFont="1" applyFill="1" applyBorder="1" applyAlignment="1">
      <alignment horizontal="left" indent="1"/>
    </xf>
    <xf numFmtId="0" fontId="17" fillId="0" borderId="0" xfId="70" applyFont="1"/>
    <xf numFmtId="166" fontId="19" fillId="26" borderId="0" xfId="70" applyNumberFormat="1" applyFont="1" applyFill="1" applyBorder="1" applyAlignment="1">
      <alignment horizontal="center"/>
    </xf>
    <xf numFmtId="165" fontId="16" fillId="26" borderId="0" xfId="70" applyNumberFormat="1" applyFont="1" applyFill="1" applyBorder="1" applyAlignment="1">
      <alignment horizontal="center"/>
    </xf>
    <xf numFmtId="0" fontId="20" fillId="26" borderId="20" xfId="70" applyFont="1" applyFill="1" applyBorder="1"/>
    <xf numFmtId="0" fontId="19" fillId="26" borderId="20" xfId="70" applyFont="1" applyFill="1" applyBorder="1"/>
    <xf numFmtId="0" fontId="10" fillId="26" borderId="0" xfId="70" applyFont="1" applyFill="1" applyBorder="1" applyAlignment="1">
      <alignment horizontal="center" wrapText="1"/>
    </xf>
    <xf numFmtId="0" fontId="10" fillId="26" borderId="0" xfId="70" applyFont="1" applyFill="1" applyBorder="1"/>
    <xf numFmtId="0" fontId="16" fillId="26" borderId="0" xfId="70" applyFont="1" applyFill="1" applyBorder="1" applyAlignment="1">
      <alignment horizontal="left" indent="1"/>
    </xf>
    <xf numFmtId="0" fontId="10" fillId="26" borderId="20" xfId="70" applyFont="1" applyFill="1" applyBorder="1"/>
    <xf numFmtId="0" fontId="90" fillId="26" borderId="0" xfId="70" applyFont="1" applyFill="1" applyBorder="1" applyAlignment="1">
      <alignment horizontal="left"/>
    </xf>
    <xf numFmtId="0" fontId="16" fillId="25" borderId="23" xfId="70" applyFont="1" applyFill="1" applyBorder="1" applyAlignment="1">
      <alignment horizontal="left"/>
    </xf>
    <xf numFmtId="0" fontId="16" fillId="25" borderId="22" xfId="70" applyFont="1" applyFill="1" applyBorder="1" applyAlignment="1">
      <alignment horizontal="left"/>
    </xf>
    <xf numFmtId="0" fontId="12" fillId="25" borderId="0" xfId="70" applyFont="1" applyFill="1" applyBorder="1"/>
    <xf numFmtId="0" fontId="63" fillId="0" borderId="0" xfId="0" applyFont="1"/>
    <xf numFmtId="0" fontId="66" fillId="25" borderId="0" xfId="0" applyFont="1" applyFill="1" applyBorder="1"/>
    <xf numFmtId="0" fontId="0" fillId="25" borderId="21" xfId="0" applyFill="1" applyBorder="1"/>
    <xf numFmtId="0" fontId="12" fillId="25" borderId="19" xfId="0" applyFont="1" applyFill="1" applyBorder="1"/>
    <xf numFmtId="0" fontId="0" fillId="26" borderId="0" xfId="0" applyFill="1" applyBorder="1" applyAlignment="1">
      <alignment vertical="justify" wrapText="1"/>
    </xf>
    <xf numFmtId="0" fontId="52" fillId="25" borderId="0" xfId="0" applyFont="1" applyFill="1"/>
    <xf numFmtId="0" fontId="52" fillId="25" borderId="0" xfId="0" applyFont="1" applyFill="1" applyBorder="1"/>
    <xf numFmtId="0" fontId="52" fillId="0" borderId="0" xfId="0" applyFont="1"/>
    <xf numFmtId="2" fontId="23" fillId="26" borderId="0" xfId="0" applyNumberFormat="1" applyFont="1" applyFill="1" applyBorder="1" applyAlignment="1">
      <alignment horizontal="right"/>
    </xf>
    <xf numFmtId="0" fontId="0" fillId="0" borderId="0" xfId="0" applyAlignment="1"/>
    <xf numFmtId="0" fontId="23" fillId="26" borderId="0" xfId="0" applyFont="1" applyFill="1" applyBorder="1" applyAlignment="1">
      <alignment horizontal="right"/>
    </xf>
    <xf numFmtId="164" fontId="23" fillId="25" borderId="0" xfId="0" applyNumberFormat="1" applyFont="1" applyFill="1" applyBorder="1" applyAlignment="1">
      <alignment horizontal="right"/>
    </xf>
    <xf numFmtId="0" fontId="103" fillId="26" borderId="16" xfId="0" applyFont="1" applyFill="1" applyBorder="1" applyAlignment="1">
      <alignment vertical="center"/>
    </xf>
    <xf numFmtId="0" fontId="103" fillId="26" borderId="17" xfId="0" applyFont="1" applyFill="1" applyBorder="1" applyAlignment="1">
      <alignment vertical="center"/>
    </xf>
    <xf numFmtId="164" fontId="89"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2" fillId="25" borderId="0" xfId="0" applyFont="1" applyFill="1" applyBorder="1" applyAlignment="1"/>
    <xf numFmtId="0" fontId="63" fillId="25" borderId="0" xfId="0" applyFont="1" applyFill="1" applyAlignment="1"/>
    <xf numFmtId="0" fontId="63" fillId="25" borderId="20" xfId="0" applyFont="1" applyFill="1" applyBorder="1" applyAlignment="1"/>
    <xf numFmtId="0" fontId="89" fillId="26" borderId="0" xfId="0" applyFont="1" applyFill="1" applyBorder="1" applyAlignment="1"/>
    <xf numFmtId="0" fontId="79" fillId="25" borderId="0" xfId="0" applyFont="1" applyFill="1" applyBorder="1" applyAlignment="1"/>
    <xf numFmtId="0" fontId="63" fillId="0" borderId="0" xfId="0" applyFont="1" applyAlignment="1"/>
    <xf numFmtId="0" fontId="66" fillId="25" borderId="0" xfId="0" applyFont="1" applyFill="1" applyBorder="1" applyAlignment="1"/>
    <xf numFmtId="0" fontId="0" fillId="26" borderId="20" xfId="0" applyFill="1" applyBorder="1" applyAlignment="1"/>
    <xf numFmtId="0" fontId="49" fillId="25" borderId="0" xfId="0" applyFont="1" applyFill="1" applyBorder="1" applyAlignment="1">
      <alignment vertical="top"/>
    </xf>
    <xf numFmtId="0" fontId="16" fillId="25" borderId="0" xfId="0" applyFont="1" applyFill="1" applyBorder="1"/>
    <xf numFmtId="0" fontId="104" fillId="26" borderId="16" xfId="0" applyFont="1" applyFill="1" applyBorder="1" applyAlignment="1">
      <alignment vertical="center"/>
    </xf>
    <xf numFmtId="0" fontId="16" fillId="26" borderId="0" xfId="0" applyFont="1" applyFill="1" applyBorder="1"/>
    <xf numFmtId="0" fontId="73" fillId="25" borderId="0" xfId="0" applyFont="1" applyFill="1" applyBorder="1" applyAlignment="1">
      <alignment vertical="center"/>
    </xf>
    <xf numFmtId="0" fontId="53" fillId="25" borderId="0" xfId="0" applyFont="1" applyFill="1" applyBorder="1"/>
    <xf numFmtId="0" fontId="28" fillId="25" borderId="0" xfId="0" applyFont="1" applyFill="1" applyBorder="1"/>
    <xf numFmtId="164" fontId="19" fillId="27" borderId="0" xfId="40" applyNumberFormat="1" applyFont="1" applyFill="1" applyBorder="1" applyAlignment="1">
      <alignment horizontal="center" wrapText="1"/>
    </xf>
    <xf numFmtId="166" fontId="77" fillId="27" borderId="0" xfId="40" applyNumberFormat="1" applyFont="1" applyFill="1" applyBorder="1" applyAlignment="1">
      <alignment horizontal="right" wrapText="1" indent="1"/>
    </xf>
    <xf numFmtId="166" fontId="19" fillId="27" borderId="0" xfId="40" applyNumberFormat="1" applyFont="1" applyFill="1" applyBorder="1" applyAlignment="1">
      <alignment horizontal="right" wrapText="1" indent="1"/>
    </xf>
    <xf numFmtId="165" fontId="77" fillId="27" borderId="0" xfId="58" applyNumberFormat="1" applyFont="1" applyFill="1" applyBorder="1" applyAlignment="1">
      <alignment horizontal="right" wrapText="1" indent="1"/>
    </xf>
    <xf numFmtId="2" fontId="19" fillId="27" borderId="0" xfId="40" applyNumberFormat="1" applyFont="1" applyFill="1" applyBorder="1" applyAlignment="1">
      <alignment horizontal="right" wrapText="1" indent="1"/>
    </xf>
    <xf numFmtId="0" fontId="23" fillId="25" borderId="0" xfId="62" applyFont="1" applyFill="1" applyBorder="1" applyAlignment="1">
      <alignment horizontal="right"/>
    </xf>
    <xf numFmtId="0" fontId="9" fillId="25" borderId="0" xfId="62" applyFill="1" applyBorder="1" applyAlignment="1">
      <alignment vertical="top"/>
    </xf>
    <xf numFmtId="0" fontId="23" fillId="24" borderId="0" xfId="40" applyFont="1" applyFill="1" applyBorder="1" applyAlignment="1">
      <alignment vertical="top"/>
    </xf>
    <xf numFmtId="0" fontId="9" fillId="25" borderId="20" xfId="70" applyFill="1" applyBorder="1" applyAlignment="1">
      <alignment vertical="center"/>
    </xf>
    <xf numFmtId="0" fontId="18" fillId="25" borderId="0" xfId="62" applyFont="1" applyFill="1" applyBorder="1" applyAlignment="1">
      <alignment horizontal="left" indent="1"/>
    </xf>
    <xf numFmtId="166" fontId="19" fillId="27" borderId="0" xfId="40" applyNumberFormat="1" applyFont="1" applyFill="1" applyBorder="1" applyAlignment="1">
      <alignment horizontal="center" wrapText="1"/>
    </xf>
    <xf numFmtId="0" fontId="19" fillId="25" borderId="0" xfId="70" applyFont="1" applyFill="1" applyBorder="1" applyAlignment="1">
      <alignment horizontal="left"/>
    </xf>
    <xf numFmtId="0" fontId="9" fillId="26" borderId="0" xfId="70" applyFill="1"/>
    <xf numFmtId="0" fontId="23" fillId="25" borderId="0" xfId="70" applyFont="1" applyFill="1" applyBorder="1" applyAlignment="1">
      <alignment horizontal="right"/>
    </xf>
    <xf numFmtId="0" fontId="9" fillId="0" borderId="18" xfId="70" applyFill="1" applyBorder="1"/>
    <xf numFmtId="0" fontId="48" fillId="25" borderId="0" xfId="70" applyFont="1" applyFill="1" applyBorder="1" applyAlignment="1">
      <alignment horizontal="left"/>
    </xf>
    <xf numFmtId="0" fontId="9" fillId="0" borderId="0" xfId="70" applyAlignment="1">
      <alignment horizontal="center"/>
    </xf>
    <xf numFmtId="0" fontId="9" fillId="26" borderId="0" xfId="70" applyFill="1" applyBorder="1" applyAlignment="1">
      <alignment vertical="center"/>
    </xf>
    <xf numFmtId="3" fontId="19" fillId="25" borderId="0" xfId="70" applyNumberFormat="1" applyFont="1" applyFill="1" applyBorder="1" applyAlignment="1">
      <alignment horizontal="right"/>
    </xf>
    <xf numFmtId="0" fontId="10" fillId="25" borderId="0" xfId="70" applyFont="1" applyFill="1" applyAlignment="1">
      <alignment vertical="top"/>
    </xf>
    <xf numFmtId="0" fontId="10" fillId="25" borderId="20" xfId="70" applyFont="1" applyFill="1" applyBorder="1" applyAlignment="1">
      <alignment vertical="top"/>
    </xf>
    <xf numFmtId="0" fontId="10" fillId="0" borderId="0" xfId="70" applyFont="1" applyAlignment="1">
      <alignment vertical="top"/>
    </xf>
    <xf numFmtId="0" fontId="10" fillId="25" borderId="0" xfId="70" applyFont="1" applyFill="1" applyBorder="1" applyAlignment="1">
      <alignment horizontal="center"/>
    </xf>
    <xf numFmtId="0" fontId="12" fillId="25" borderId="0" xfId="70" applyFont="1" applyFill="1" applyBorder="1" applyAlignment="1">
      <alignment vertical="top"/>
    </xf>
    <xf numFmtId="0" fontId="21" fillId="29" borderId="20" xfId="70" applyFont="1" applyFill="1" applyBorder="1" applyAlignment="1">
      <alignment horizontal="center" vertical="center"/>
    </xf>
    <xf numFmtId="0" fontId="9" fillId="0" borderId="0" xfId="70" applyFill="1" applyAlignment="1">
      <alignment vertical="top"/>
    </xf>
    <xf numFmtId="0" fontId="9" fillId="0" borderId="0" xfId="70" applyFill="1" applyBorder="1" applyAlignment="1">
      <alignment vertical="top"/>
    </xf>
    <xf numFmtId="0" fontId="36" fillId="0" borderId="0" xfId="70" applyFont="1" applyFill="1" applyBorder="1"/>
    <xf numFmtId="0" fontId="12" fillId="0" borderId="0" xfId="70" applyFont="1" applyFill="1" applyBorder="1" applyAlignment="1">
      <alignment vertical="top"/>
    </xf>
    <xf numFmtId="0" fontId="98" fillId="35" borderId="0" xfId="68" applyFill="1" applyBorder="1" applyAlignment="1" applyProtection="1"/>
    <xf numFmtId="0" fontId="18" fillId="25" borderId="0" xfId="62" applyFont="1" applyFill="1" applyBorder="1" applyAlignment="1">
      <alignment horizontal="left" indent="1"/>
    </xf>
    <xf numFmtId="0" fontId="16" fillId="25" borderId="22" xfId="62" applyFont="1" applyFill="1" applyBorder="1" applyAlignment="1">
      <alignment horizontal="left"/>
    </xf>
    <xf numFmtId="0" fontId="56" fillId="25" borderId="19" xfId="0" applyFont="1" applyFill="1" applyBorder="1"/>
    <xf numFmtId="0" fontId="12" fillId="25" borderId="19" xfId="0" applyFont="1" applyFill="1" applyBorder="1" applyAlignment="1"/>
    <xf numFmtId="0" fontId="9" fillId="0" borderId="0" xfId="62" applyFill="1" applyBorder="1"/>
    <xf numFmtId="3" fontId="9" fillId="25" borderId="0" xfId="70" applyNumberFormat="1" applyFill="1"/>
    <xf numFmtId="0" fontId="18" fillId="25" borderId="18" xfId="70" applyFont="1" applyFill="1" applyBorder="1" applyAlignment="1"/>
    <xf numFmtId="166" fontId="74" fillId="26" borderId="0" xfId="62" applyNumberFormat="1" applyFont="1" applyFill="1" applyBorder="1" applyAlignment="1">
      <alignment horizontal="center"/>
    </xf>
    <xf numFmtId="166" fontId="19" fillId="26" borderId="0" xfId="62" applyNumberFormat="1" applyFont="1" applyFill="1" applyBorder="1" applyAlignment="1">
      <alignment horizontal="center"/>
    </xf>
    <xf numFmtId="164" fontId="58" fillId="26" borderId="0" xfId="40" applyNumberFormat="1" applyFont="1" applyFill="1" applyBorder="1" applyAlignment="1">
      <alignment horizontal="center" wrapText="1"/>
    </xf>
    <xf numFmtId="165" fontId="93" fillId="26" borderId="0" xfId="70" applyNumberFormat="1" applyFont="1" applyFill="1" applyBorder="1"/>
    <xf numFmtId="0" fontId="16" fillId="26" borderId="0" xfId="62" applyFont="1" applyFill="1" applyBorder="1" applyAlignment="1">
      <alignment horizontal="left" indent="1"/>
    </xf>
    <xf numFmtId="0" fontId="16" fillId="26" borderId="0" xfId="62" applyFont="1" applyFill="1" applyBorder="1" applyAlignment="1"/>
    <xf numFmtId="0" fontId="75" fillId="26" borderId="0" xfId="62" applyFont="1" applyFill="1" applyBorder="1" applyAlignment="1">
      <alignment horizontal="left" indent="1"/>
    </xf>
    <xf numFmtId="0" fontId="16" fillId="26" borderId="36" xfId="62" applyFont="1" applyFill="1" applyBorder="1" applyAlignment="1">
      <alignment horizontal="left" indent="1"/>
    </xf>
    <xf numFmtId="0" fontId="16" fillId="26" borderId="36" xfId="62" applyFont="1" applyFill="1" applyBorder="1" applyAlignment="1"/>
    <xf numFmtId="165" fontId="19" fillId="26" borderId="0" xfId="70" applyNumberFormat="1" applyFont="1" applyFill="1" applyBorder="1" applyAlignment="1">
      <alignment horizontal="center"/>
    </xf>
    <xf numFmtId="0" fontId="23" fillId="25" borderId="0" xfId="0" applyFont="1" applyFill="1" applyBorder="1" applyAlignment="1">
      <alignment vertical="top"/>
    </xf>
    <xf numFmtId="0" fontId="19" fillId="25" borderId="0" xfId="0" applyFont="1" applyFill="1" applyBorder="1" applyAlignment="1">
      <alignment horizontal="right"/>
    </xf>
    <xf numFmtId="0" fontId="9" fillId="25" borderId="19" xfId="70" applyFill="1" applyBorder="1"/>
    <xf numFmtId="0" fontId="82" fillId="26" borderId="15" xfId="70" applyFont="1" applyFill="1" applyBorder="1" applyAlignment="1">
      <alignment vertical="center"/>
    </xf>
    <xf numFmtId="0" fontId="103" fillId="26" borderId="16" xfId="70" applyFont="1" applyFill="1" applyBorder="1" applyAlignment="1">
      <alignment vertical="center"/>
    </xf>
    <xf numFmtId="0" fontId="103" fillId="26" borderId="17" xfId="70" applyFont="1" applyFill="1" applyBorder="1" applyAlignment="1">
      <alignment vertical="center"/>
    </xf>
    <xf numFmtId="0" fontId="63" fillId="25" borderId="0" xfId="70" applyFont="1" applyFill="1"/>
    <xf numFmtId="0" fontId="63" fillId="25" borderId="0" xfId="70" applyFont="1" applyFill="1" applyBorder="1"/>
    <xf numFmtId="0" fontId="66" fillId="25" borderId="19" xfId="70" applyFont="1" applyFill="1" applyBorder="1"/>
    <xf numFmtId="0" fontId="63" fillId="0" borderId="0" xfId="70" applyFont="1"/>
    <xf numFmtId="0" fontId="64" fillId="0" borderId="0" xfId="70" applyFont="1"/>
    <xf numFmtId="0" fontId="64" fillId="25" borderId="0" xfId="70" applyFont="1" applyFill="1"/>
    <xf numFmtId="0" fontId="64" fillId="25" borderId="0" xfId="70" applyFont="1" applyFill="1" applyBorder="1"/>
    <xf numFmtId="0" fontId="70" fillId="25" borderId="19" xfId="70" applyFont="1" applyFill="1" applyBorder="1"/>
    <xf numFmtId="0" fontId="64" fillId="26" borderId="0" xfId="70" applyFont="1" applyFill="1"/>
    <xf numFmtId="0" fontId="12" fillId="25" borderId="0" xfId="70" applyFont="1" applyFill="1" applyBorder="1" applyAlignment="1">
      <alignment vertical="center"/>
    </xf>
    <xf numFmtId="0" fontId="9" fillId="0" borderId="0" xfId="70" applyBorder="1" applyAlignment="1">
      <alignment vertical="center"/>
    </xf>
    <xf numFmtId="0" fontId="21" fillId="30" borderId="19" xfId="70" applyFont="1" applyFill="1" applyBorder="1" applyAlignment="1">
      <alignment horizontal="center" vertical="center"/>
    </xf>
    <xf numFmtId="3" fontId="10" fillId="25" borderId="22" xfId="70" applyNumberFormat="1" applyFont="1" applyFill="1" applyBorder="1" applyAlignment="1">
      <alignment horizontal="center"/>
    </xf>
    <xf numFmtId="0" fontId="10" fillId="25" borderId="22" xfId="70" applyFont="1" applyFill="1" applyBorder="1" applyAlignment="1">
      <alignment horizontal="center"/>
    </xf>
    <xf numFmtId="3" fontId="10" fillId="25" borderId="0" xfId="70" applyNumberFormat="1" applyFont="1" applyFill="1" applyBorder="1" applyAlignment="1">
      <alignment horizontal="center"/>
    </xf>
    <xf numFmtId="0" fontId="22" fillId="26" borderId="16" xfId="70" applyFont="1" applyFill="1" applyBorder="1" applyAlignment="1">
      <alignment vertical="center"/>
    </xf>
    <xf numFmtId="0" fontId="58" fillId="26" borderId="16" xfId="70" applyFont="1" applyFill="1" applyBorder="1" applyAlignment="1">
      <alignment horizontal="center" vertical="center"/>
    </xf>
    <xf numFmtId="0" fontId="58" fillId="26" borderId="17" xfId="70" applyFont="1" applyFill="1" applyBorder="1" applyAlignment="1">
      <alignment horizontal="center" vertical="center"/>
    </xf>
    <xf numFmtId="0" fontId="22" fillId="25" borderId="0" xfId="70" applyFont="1" applyFill="1" applyBorder="1" applyAlignment="1">
      <alignment vertical="center"/>
    </xf>
    <xf numFmtId="0" fontId="58" fillId="25" borderId="0" xfId="70" applyFont="1" applyFill="1" applyBorder="1" applyAlignment="1">
      <alignment horizontal="center" vertical="center"/>
    </xf>
    <xf numFmtId="0" fontId="78" fillId="25" borderId="0" xfId="70" applyFont="1" applyFill="1"/>
    <xf numFmtId="0" fontId="78" fillId="0" borderId="0" xfId="70" applyFont="1" applyFill="1"/>
    <xf numFmtId="165" fontId="80" fillId="26" borderId="0" xfId="70" applyNumberFormat="1" applyFont="1" applyFill="1" applyBorder="1" applyAlignment="1">
      <alignment horizontal="right" vertical="center"/>
    </xf>
    <xf numFmtId="165" fontId="19" fillId="26" borderId="0" xfId="70" applyNumberFormat="1" applyFont="1" applyFill="1" applyBorder="1" applyAlignment="1">
      <alignment horizontal="right" vertical="center"/>
    </xf>
    <xf numFmtId="165" fontId="10" fillId="25" borderId="0" xfId="70" applyNumberFormat="1" applyFont="1" applyFill="1" applyBorder="1" applyAlignment="1">
      <alignment horizontal="right" vertical="center"/>
    </xf>
    <xf numFmtId="0" fontId="77" fillId="25" borderId="0" xfId="70" applyFont="1" applyFill="1" applyBorder="1" applyAlignment="1">
      <alignment horizontal="center" vertical="center"/>
    </xf>
    <xf numFmtId="165" fontId="80" fillId="25" borderId="0" xfId="70" applyNumberFormat="1" applyFont="1" applyFill="1" applyBorder="1" applyAlignment="1">
      <alignment horizontal="center" vertical="center"/>
    </xf>
    <xf numFmtId="165" fontId="77" fillId="26" borderId="0" xfId="70" applyNumberFormat="1" applyFont="1" applyFill="1" applyBorder="1" applyAlignment="1">
      <alignment horizontal="right" vertical="center" wrapText="1"/>
    </xf>
    <xf numFmtId="0" fontId="81" fillId="25" borderId="0" xfId="70" applyFont="1" applyFill="1" applyAlignment="1">
      <alignment vertical="center"/>
    </xf>
    <xf numFmtId="0" fontId="81" fillId="0" borderId="0" xfId="70" applyFont="1" applyFill="1" applyBorder="1" applyAlignment="1">
      <alignment vertical="center"/>
    </xf>
    <xf numFmtId="165" fontId="77" fillId="26" borderId="0" xfId="70" applyNumberFormat="1" applyFont="1" applyFill="1" applyBorder="1" applyAlignment="1">
      <alignment horizontal="right" vertical="center"/>
    </xf>
    <xf numFmtId="0" fontId="81" fillId="0" borderId="0" xfId="70" applyFont="1" applyFill="1" applyAlignment="1">
      <alignment vertical="center"/>
    </xf>
    <xf numFmtId="49" fontId="19" fillId="25" borderId="0" xfId="70" applyNumberFormat="1" applyFont="1" applyFill="1" applyBorder="1" applyAlignment="1">
      <alignment horizontal="left" indent="1"/>
    </xf>
    <xf numFmtId="165" fontId="10" fillId="25" borderId="0" xfId="70" applyNumberFormat="1" applyFont="1" applyFill="1" applyBorder="1" applyAlignment="1">
      <alignment horizontal="center" vertical="center"/>
    </xf>
    <xf numFmtId="49" fontId="80" fillId="25" borderId="0" xfId="70" applyNumberFormat="1" applyFont="1" applyFill="1" applyBorder="1" applyAlignment="1">
      <alignment horizontal="left" indent="1"/>
    </xf>
    <xf numFmtId="0" fontId="31" fillId="25" borderId="0" xfId="70" applyFont="1" applyFill="1"/>
    <xf numFmtId="49" fontId="18" fillId="25" borderId="0" xfId="70" applyNumberFormat="1" applyFont="1" applyFill="1" applyBorder="1" applyAlignment="1">
      <alignment horizontal="left" indent="1"/>
    </xf>
    <xf numFmtId="0" fontId="31" fillId="0" borderId="0" xfId="70" applyFont="1" applyFill="1"/>
    <xf numFmtId="0" fontId="77" fillId="25" borderId="0" xfId="70" applyFont="1" applyFill="1"/>
    <xf numFmtId="49" fontId="77" fillId="25" borderId="0" xfId="70" applyNumberFormat="1" applyFont="1" applyFill="1" applyBorder="1" applyAlignment="1">
      <alignment horizontal="left" indent="1"/>
    </xf>
    <xf numFmtId="0" fontId="77" fillId="0" borderId="0" xfId="70" applyFont="1" applyFill="1"/>
    <xf numFmtId="0" fontId="62" fillId="25" borderId="0" xfId="70" applyFont="1" applyFill="1" applyBorder="1" applyAlignment="1">
      <alignment horizontal="left"/>
    </xf>
    <xf numFmtId="0" fontId="62" fillId="25" borderId="0" xfId="70" applyFont="1" applyFill="1" applyBorder="1" applyAlignment="1">
      <alignment horizontal="justify" vertical="center"/>
    </xf>
    <xf numFmtId="165" fontId="62" fillId="25" borderId="0" xfId="70" applyNumberFormat="1" applyFont="1" applyFill="1" applyBorder="1" applyAlignment="1">
      <alignment horizontal="center" vertical="center"/>
    </xf>
    <xf numFmtId="165" fontId="62" fillId="25" borderId="0" xfId="70" applyNumberFormat="1" applyFont="1" applyFill="1" applyBorder="1" applyAlignment="1">
      <alignment horizontal="right" vertical="center" wrapText="1"/>
    </xf>
    <xf numFmtId="49" fontId="10" fillId="25" borderId="0" xfId="70" applyNumberFormat="1" applyFont="1" applyFill="1" applyBorder="1" applyAlignment="1">
      <alignment horizontal="center"/>
    </xf>
    <xf numFmtId="49" fontId="19" fillId="25" borderId="0" xfId="70" applyNumberFormat="1" applyFont="1" applyFill="1" applyBorder="1" applyAlignment="1">
      <alignment horizontal="center"/>
    </xf>
    <xf numFmtId="3" fontId="9" fillId="0" borderId="0" xfId="70" applyNumberFormat="1" applyAlignment="1">
      <alignment horizontal="center"/>
    </xf>
    <xf numFmtId="0" fontId="77" fillId="25" borderId="0" xfId="70" applyFont="1" applyFill="1" applyBorder="1" applyAlignment="1">
      <alignment horizontal="left"/>
    </xf>
    <xf numFmtId="0" fontId="37" fillId="25" borderId="0" xfId="70" applyFont="1" applyFill="1" applyAlignment="1">
      <alignment vertical="center"/>
    </xf>
    <xf numFmtId="0" fontId="37" fillId="25" borderId="20" xfId="70" applyFont="1" applyFill="1" applyBorder="1" applyAlignment="1">
      <alignment vertical="center"/>
    </xf>
    <xf numFmtId="0" fontId="77"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37" fillId="0" borderId="0" xfId="70" applyFont="1" applyAlignment="1">
      <alignment vertical="center"/>
    </xf>
    <xf numFmtId="0" fontId="37" fillId="26" borderId="0" xfId="70" applyFont="1" applyFill="1" applyBorder="1" applyAlignment="1">
      <alignment vertical="center"/>
    </xf>
    <xf numFmtId="0" fontId="39" fillId="26" borderId="0" xfId="70" applyFont="1" applyFill="1" applyBorder="1" applyAlignment="1">
      <alignment vertical="center"/>
    </xf>
    <xf numFmtId="0" fontId="37" fillId="0" borderId="0" xfId="70" applyFont="1" applyBorder="1" applyAlignment="1">
      <alignment vertical="center"/>
    </xf>
    <xf numFmtId="164" fontId="9" fillId="26" borderId="0" xfId="70" applyNumberFormat="1" applyFill="1" applyBorder="1"/>
    <xf numFmtId="0" fontId="20" fillId="25" borderId="0" xfId="70" applyFont="1" applyFill="1" applyBorder="1" applyAlignment="1">
      <alignment vertical="center"/>
    </xf>
    <xf numFmtId="0" fontId="11" fillId="25" borderId="0" xfId="70" applyFont="1" applyFill="1" applyBorder="1" applyAlignment="1">
      <alignment vertical="center"/>
    </xf>
    <xf numFmtId="0" fontId="37" fillId="25" borderId="20" xfId="70" applyFont="1" applyFill="1" applyBorder="1"/>
    <xf numFmtId="0" fontId="39" fillId="25" borderId="0" xfId="70" applyFont="1" applyFill="1" applyBorder="1"/>
    <xf numFmtId="3" fontId="19" fillId="25" borderId="0" xfId="70" applyNumberFormat="1" applyFont="1" applyFill="1" applyBorder="1"/>
    <xf numFmtId="0" fontId="16" fillId="25" borderId="0" xfId="70" applyFont="1" applyFill="1" applyAlignment="1"/>
    <xf numFmtId="0" fontId="16" fillId="25" borderId="20" xfId="70" applyFont="1" applyFill="1" applyBorder="1" applyAlignment="1"/>
    <xf numFmtId="0" fontId="16" fillId="0" borderId="0" xfId="70" applyFont="1" applyAlignment="1"/>
    <xf numFmtId="3" fontId="10" fillId="25" borderId="0" xfId="70" applyNumberFormat="1" applyFont="1" applyFill="1" applyBorder="1"/>
    <xf numFmtId="0" fontId="9" fillId="0" borderId="20" xfId="70" applyBorder="1"/>
    <xf numFmtId="0" fontId="23" fillId="25" borderId="0" xfId="70" applyFont="1" applyFill="1" applyBorder="1" applyAlignment="1">
      <alignment vertical="center"/>
    </xf>
    <xf numFmtId="0" fontId="19" fillId="25" borderId="0" xfId="70" applyFont="1" applyFill="1" applyBorder="1" applyAlignment="1">
      <alignment horizontal="left" vertical="center"/>
    </xf>
    <xf numFmtId="0" fontId="21" fillId="38" borderId="20" xfId="70" applyFont="1" applyFill="1" applyBorder="1" applyAlignment="1">
      <alignment horizontal="center" vertical="center"/>
    </xf>
    <xf numFmtId="0" fontId="18" fillId="24" borderId="0" xfId="40" applyFont="1" applyFill="1" applyBorder="1" applyAlignment="1">
      <alignment horizontal="left" indent="2"/>
    </xf>
    <xf numFmtId="0" fontId="36" fillId="24" borderId="0" xfId="40" applyFont="1" applyFill="1" applyBorder="1" applyAlignment="1">
      <alignment horizontal="left" vertical="top" wrapText="1"/>
    </xf>
    <xf numFmtId="49" fontId="19" fillId="25" borderId="0" xfId="70" applyNumberFormat="1" applyFont="1" applyFill="1" applyBorder="1" applyAlignment="1">
      <alignment horizontal="left"/>
    </xf>
    <xf numFmtId="3" fontId="9" fillId="0" borderId="0" xfId="70" applyNumberFormat="1" applyFill="1" applyAlignment="1">
      <alignment horizontal="center"/>
    </xf>
    <xf numFmtId="0" fontId="19" fillId="25" borderId="0" xfId="0" applyFont="1" applyFill="1" applyBorder="1" applyAlignment="1">
      <alignment horizontal="left"/>
    </xf>
    <xf numFmtId="0" fontId="23" fillId="25" borderId="0" xfId="0" applyFont="1" applyFill="1" applyBorder="1" applyAlignment="1">
      <alignment horizontal="right"/>
    </xf>
    <xf numFmtId="0" fontId="18" fillId="25" borderId="11" xfId="0" applyFont="1" applyFill="1" applyBorder="1" applyAlignment="1">
      <alignment horizontal="center"/>
    </xf>
    <xf numFmtId="0" fontId="12" fillId="25" borderId="0" xfId="0" applyFont="1" applyFill="1" applyBorder="1"/>
    <xf numFmtId="0" fontId="17" fillId="25" borderId="0" xfId="0" applyFont="1" applyFill="1" applyBorder="1"/>
    <xf numFmtId="0" fontId="31" fillId="26" borderId="0" xfId="62" applyFont="1" applyFill="1" applyBorder="1"/>
    <xf numFmtId="3" fontId="19" fillId="26" borderId="0" xfId="62" applyNumberFormat="1" applyFont="1" applyFill="1" applyBorder="1" applyAlignment="1">
      <alignment horizontal="right" indent="2"/>
    </xf>
    <xf numFmtId="0" fontId="63" fillId="26" borderId="0" xfId="62" applyFont="1" applyFill="1" applyBorder="1" applyAlignment="1"/>
    <xf numFmtId="0" fontId="20" fillId="26" borderId="0" xfId="62" applyFont="1" applyFill="1" applyBorder="1"/>
    <xf numFmtId="0" fontId="19" fillId="26" borderId="0" xfId="0" applyFont="1" applyFill="1" applyBorder="1" applyAlignment="1">
      <alignment horizontal="left"/>
    </xf>
    <xf numFmtId="0" fontId="23" fillId="26" borderId="0" xfId="70" applyFont="1" applyFill="1" applyBorder="1" applyAlignment="1">
      <alignment horizontal="left"/>
    </xf>
    <xf numFmtId="0" fontId="77" fillId="25" borderId="0" xfId="70" applyFont="1" applyFill="1" applyBorder="1" applyAlignment="1"/>
    <xf numFmtId="0" fontId="77" fillId="25" borderId="20" xfId="70" applyFont="1" applyFill="1" applyBorder="1" applyAlignment="1">
      <alignment horizontal="left" indent="1"/>
    </xf>
    <xf numFmtId="0" fontId="9" fillId="44" borderId="0" xfId="70" applyFill="1" applyBorder="1"/>
    <xf numFmtId="0" fontId="19" fillId="44" borderId="0" xfId="70" applyFont="1" applyFill="1" applyBorder="1"/>
    <xf numFmtId="164" fontId="19" fillId="45" borderId="0" xfId="40" applyNumberFormat="1" applyFont="1" applyFill="1" applyBorder="1" applyAlignment="1">
      <alignment horizontal="center" wrapText="1"/>
    </xf>
    <xf numFmtId="0" fontId="12" fillId="44" borderId="0" xfId="70" applyFont="1" applyFill="1" applyBorder="1"/>
    <xf numFmtId="0" fontId="9" fillId="35" borderId="0" xfId="70" applyFill="1" applyBorder="1"/>
    <xf numFmtId="164" fontId="9" fillId="35" borderId="0" xfId="70" applyNumberFormat="1" applyFill="1" applyBorder="1"/>
    <xf numFmtId="0" fontId="23" fillId="35" borderId="0" xfId="70" applyFont="1" applyFill="1" applyBorder="1" applyAlignment="1">
      <alignment horizontal="right"/>
    </xf>
    <xf numFmtId="0" fontId="12" fillId="35" borderId="0" xfId="70" applyFont="1" applyFill="1" applyBorder="1"/>
    <xf numFmtId="166" fontId="108" fillId="0" borderId="0" xfId="70" applyNumberFormat="1" applyFont="1" applyBorder="1" applyAlignment="1">
      <alignment vertical="center"/>
    </xf>
    <xf numFmtId="0" fontId="9" fillId="0" borderId="0" xfId="70" applyFill="1" applyAlignment="1">
      <alignment vertical="center"/>
    </xf>
    <xf numFmtId="0" fontId="9" fillId="0" borderId="20" xfId="70" applyFill="1" applyBorder="1" applyAlignment="1">
      <alignment vertical="center"/>
    </xf>
    <xf numFmtId="0" fontId="9" fillId="0" borderId="0" xfId="70" applyFill="1" applyBorder="1" applyAlignment="1">
      <alignment vertical="center"/>
    </xf>
    <xf numFmtId="0" fontId="9" fillId="26" borderId="0" xfId="70" applyFill="1" applyAlignment="1">
      <alignment vertical="center"/>
    </xf>
    <xf numFmtId="0" fontId="18" fillId="26" borderId="11" xfId="62" applyFont="1" applyFill="1" applyBorder="1" applyAlignment="1">
      <alignment horizontal="center" vertical="center"/>
    </xf>
    <xf numFmtId="0" fontId="37" fillId="0" borderId="0" xfId="70" applyFont="1" applyFill="1"/>
    <xf numFmtId="166" fontId="77" fillId="26" borderId="0" xfId="59" applyNumberFormat="1" applyFont="1" applyFill="1" applyBorder="1" applyAlignment="1">
      <alignment horizontal="right"/>
    </xf>
    <xf numFmtId="166" fontId="19" fillId="26" borderId="0" xfId="59" applyNumberFormat="1" applyFont="1" applyFill="1" applyBorder="1" applyAlignment="1">
      <alignment horizontal="right"/>
    </xf>
    <xf numFmtId="166" fontId="19" fillId="26" borderId="0" xfId="59" applyNumberFormat="1" applyFont="1" applyFill="1" applyBorder="1" applyAlignment="1">
      <alignment horizontal="right" indent="1"/>
    </xf>
    <xf numFmtId="2" fontId="16" fillId="26" borderId="0" xfId="62" applyNumberFormat="1" applyFont="1" applyFill="1" applyBorder="1" applyAlignment="1">
      <alignment horizontal="left" indent="1"/>
    </xf>
    <xf numFmtId="0" fontId="23" fillId="25" borderId="0" xfId="70" applyFont="1" applyFill="1" applyBorder="1" applyAlignment="1">
      <alignment horizontal="right"/>
    </xf>
    <xf numFmtId="0" fontId="9" fillId="25" borderId="20" xfId="70" applyFill="1" applyBorder="1" applyAlignment="1"/>
    <xf numFmtId="0" fontId="19" fillId="24" borderId="0" xfId="61" applyFont="1" applyFill="1" applyBorder="1" applyAlignment="1">
      <alignment horizontal="left"/>
    </xf>
    <xf numFmtId="0" fontId="99" fillId="27" borderId="0" xfId="61" applyFont="1" applyFill="1" applyBorder="1" applyAlignment="1">
      <alignment horizontal="left"/>
    </xf>
    <xf numFmtId="0" fontId="19" fillId="24" borderId="0" xfId="61" applyFont="1" applyFill="1" applyBorder="1" applyAlignment="1"/>
    <xf numFmtId="0" fontId="18" fillId="24" borderId="0" xfId="40" applyFont="1" applyFill="1" applyBorder="1" applyAlignment="1" applyProtection="1">
      <alignment horizontal="left" indent="1"/>
    </xf>
    <xf numFmtId="0" fontId="23" fillId="24" borderId="0" xfId="40" applyFont="1" applyFill="1" applyBorder="1" applyAlignment="1" applyProtection="1">
      <alignment horizontal="left" indent="1"/>
    </xf>
    <xf numFmtId="167" fontId="19" fillId="24" borderId="0" xfId="40" applyNumberFormat="1" applyFont="1" applyFill="1" applyBorder="1" applyAlignment="1" applyProtection="1">
      <alignment horizontal="right" wrapText="1"/>
    </xf>
    <xf numFmtId="0" fontId="18" fillId="24" borderId="0" xfId="40" applyFont="1" applyFill="1" applyBorder="1" applyProtection="1"/>
    <xf numFmtId="0" fontId="19" fillId="24" borderId="0" xfId="40" applyFont="1" applyFill="1" applyBorder="1" applyProtection="1"/>
    <xf numFmtId="0" fontId="77" fillId="24" borderId="0" xfId="40" applyFont="1" applyFill="1" applyBorder="1" applyProtection="1"/>
    <xf numFmtId="0" fontId="18" fillId="24" borderId="0" xfId="40" applyFont="1" applyFill="1" applyBorder="1" applyAlignment="1" applyProtection="1">
      <alignment horizontal="left"/>
    </xf>
    <xf numFmtId="0" fontId="77" fillId="44" borderId="0" xfId="70" applyFont="1" applyFill="1" applyBorder="1" applyAlignment="1">
      <alignment horizontal="right"/>
    </xf>
    <xf numFmtId="166" fontId="77" fillId="25" borderId="0" xfId="59" applyNumberFormat="1" applyFont="1" applyFill="1" applyBorder="1" applyAlignment="1">
      <alignment horizontal="right" indent="1"/>
    </xf>
    <xf numFmtId="169" fontId="18" fillId="25" borderId="11" xfId="70" applyNumberFormat="1" applyFont="1" applyFill="1" applyBorder="1" applyAlignment="1">
      <alignment horizontal="center"/>
    </xf>
    <xf numFmtId="170" fontId="23" fillId="26" borderId="0" xfId="40" applyNumberFormat="1" applyFont="1" applyFill="1" applyBorder="1" applyAlignment="1">
      <alignment horizontal="right" wrapText="1"/>
    </xf>
    <xf numFmtId="0" fontId="18" fillId="25" borderId="11" xfId="70" applyFont="1" applyFill="1" applyBorder="1" applyAlignment="1" applyProtection="1">
      <alignment horizontal="center"/>
    </xf>
    <xf numFmtId="165" fontId="19" fillId="27" borderId="0" xfId="40" applyNumberFormat="1" applyFont="1" applyFill="1" applyBorder="1" applyAlignment="1">
      <alignment horizontal="right" wrapText="1" indent="1"/>
    </xf>
    <xf numFmtId="0" fontId="54" fillId="25" borderId="0" xfId="70" applyFont="1" applyFill="1" applyAlignment="1"/>
    <xf numFmtId="0" fontId="54" fillId="0" borderId="0" xfId="70" applyFont="1" applyBorder="1" applyAlignment="1"/>
    <xf numFmtId="0" fontId="12" fillId="25" borderId="0" xfId="70" applyFont="1" applyFill="1" applyBorder="1" applyAlignment="1"/>
    <xf numFmtId="0" fontId="54" fillId="0" borderId="0" xfId="70" applyFont="1" applyAlignment="1"/>
    <xf numFmtId="166" fontId="10" fillId="26" borderId="0" xfId="70" applyNumberFormat="1" applyFont="1" applyFill="1" applyBorder="1" applyAlignment="1">
      <alignment horizontal="right" indent="3"/>
    </xf>
    <xf numFmtId="166" fontId="99"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7" fillId="0" borderId="0" xfId="70" applyNumberFormat="1" applyFont="1" applyBorder="1" applyAlignment="1">
      <alignment vertical="center"/>
    </xf>
    <xf numFmtId="165" fontId="37" fillId="0" borderId="0" xfId="70" applyNumberFormat="1" applyFont="1" applyBorder="1" applyAlignment="1">
      <alignment vertical="center"/>
    </xf>
    <xf numFmtId="0" fontId="19" fillId="0" borderId="0" xfId="0" applyFont="1" applyAlignment="1">
      <alignment readingOrder="2"/>
    </xf>
    <xf numFmtId="0" fontId="19" fillId="24" borderId="0" xfId="40" applyFont="1" applyFill="1" applyBorder="1"/>
    <xf numFmtId="0" fontId="19" fillId="36" borderId="0" xfId="62" applyFont="1" applyFill="1" applyAlignment="1">
      <alignment vertical="center" wrapText="1"/>
    </xf>
    <xf numFmtId="0" fontId="95" fillId="38" borderId="0" xfId="62" applyFont="1" applyFill="1" applyBorder="1" applyAlignment="1">
      <alignment vertical="center"/>
    </xf>
    <xf numFmtId="0" fontId="10" fillId="36" borderId="0" xfId="62" applyFont="1" applyFill="1" applyAlignment="1">
      <alignment horizontal="left" vertical="center"/>
    </xf>
    <xf numFmtId="0" fontId="17" fillId="36" borderId="0" xfId="62" applyFont="1" applyFill="1" applyBorder="1" applyAlignment="1">
      <alignment horizontal="right" vertical="top" wrapText="1"/>
    </xf>
    <xf numFmtId="0" fontId="16" fillId="32" borderId="0" xfId="62" applyFont="1" applyFill="1" applyBorder="1" applyAlignment="1">
      <alignment horizontal="right"/>
    </xf>
    <xf numFmtId="0" fontId="17" fillId="36" borderId="38" xfId="62" applyFont="1" applyFill="1" applyBorder="1" applyAlignment="1">
      <alignment horizontal="right" vertical="top" wrapText="1"/>
    </xf>
    <xf numFmtId="0" fontId="18" fillId="36" borderId="0" xfId="62" applyFont="1" applyFill="1" applyBorder="1" applyAlignment="1">
      <alignment horizontal="right" vertical="center"/>
    </xf>
    <xf numFmtId="0" fontId="19" fillId="36" borderId="0" xfId="62" applyFont="1" applyFill="1" applyBorder="1" applyAlignment="1">
      <alignment horizontal="right" vertical="center" wrapText="1"/>
    </xf>
    <xf numFmtId="0" fontId="18" fillId="36" borderId="0" xfId="62" applyFont="1" applyFill="1" applyBorder="1" applyAlignment="1">
      <alignment horizontal="right" vertical="center" wrapText="1"/>
    </xf>
    <xf numFmtId="0" fontId="19" fillId="36" borderId="0" xfId="62" applyFont="1" applyFill="1" applyBorder="1" applyAlignment="1">
      <alignment horizontal="right" vertical="top" wrapText="1"/>
    </xf>
    <xf numFmtId="0" fontId="19" fillId="36" borderId="0" xfId="62" applyFont="1" applyFill="1" applyBorder="1" applyAlignment="1">
      <alignment horizontal="right" vertical="center"/>
    </xf>
    <xf numFmtId="0" fontId="19" fillId="36" borderId="0" xfId="62" applyFont="1" applyFill="1" applyBorder="1" applyAlignment="1">
      <alignment horizontal="right"/>
    </xf>
    <xf numFmtId="0" fontId="19" fillId="36" borderId="0" xfId="62" applyFont="1" applyFill="1" applyBorder="1" applyAlignment="1">
      <alignment horizontal="right" wrapText="1"/>
    </xf>
    <xf numFmtId="0" fontId="9" fillId="36" borderId="0" xfId="62" applyFill="1" applyBorder="1" applyAlignment="1">
      <alignment horizontal="right" vertical="center"/>
    </xf>
    <xf numFmtId="0" fontId="9" fillId="36" borderId="0" xfId="62" applyFill="1" applyBorder="1" applyAlignment="1">
      <alignment horizontal="right"/>
    </xf>
    <xf numFmtId="0" fontId="18" fillId="26" borderId="12" xfId="70" applyFont="1" applyFill="1" applyBorder="1" applyAlignment="1">
      <alignment horizontal="center"/>
    </xf>
    <xf numFmtId="0" fontId="9" fillId="26" borderId="0" xfId="52" applyFill="1" applyBorder="1"/>
    <xf numFmtId="0" fontId="18" fillId="25" borderId="0" xfId="52" applyFont="1" applyFill="1" applyBorder="1" applyAlignment="1">
      <alignment horizontal="left"/>
    </xf>
    <xf numFmtId="0" fontId="100" fillId="25" borderId="0" xfId="52" applyFont="1" applyFill="1" applyBorder="1" applyAlignment="1">
      <alignment horizontal="left"/>
    </xf>
    <xf numFmtId="0" fontId="18" fillId="25" borderId="0" xfId="51" applyFont="1" applyFill="1" applyBorder="1" applyAlignment="1">
      <alignment horizontal="right"/>
    </xf>
    <xf numFmtId="0" fontId="16" fillId="25" borderId="22" xfId="51" applyFont="1" applyFill="1" applyBorder="1" applyAlignment="1">
      <alignment horizontal="left"/>
    </xf>
    <xf numFmtId="0" fontId="48" fillId="25" borderId="22" xfId="51" applyFont="1" applyFill="1" applyBorder="1" applyAlignment="1">
      <alignment horizontal="left"/>
    </xf>
    <xf numFmtId="0" fontId="0" fillId="0" borderId="22" xfId="51" applyFont="1" applyBorder="1"/>
    <xf numFmtId="0" fontId="23" fillId="0" borderId="0" xfId="51" applyFont="1" applyBorder="1" applyAlignment="1">
      <alignment vertical="top"/>
    </xf>
    <xf numFmtId="0" fontId="12" fillId="25" borderId="0" xfId="51" applyFont="1" applyFill="1" applyBorder="1"/>
    <xf numFmtId="0" fontId="18" fillId="25" borderId="11" xfId="51" applyFont="1" applyFill="1" applyBorder="1" applyAlignment="1">
      <alignment horizontal="center" vertical="center"/>
    </xf>
    <xf numFmtId="0" fontId="18" fillId="25" borderId="0" xfId="51" applyFont="1" applyFill="1" applyBorder="1" applyAlignment="1">
      <alignment horizontal="center" vertical="center"/>
    </xf>
    <xf numFmtId="49" fontId="18" fillId="25" borderId="0" xfId="51" applyNumberFormat="1" applyFont="1" applyFill="1" applyBorder="1" applyAlignment="1">
      <alignment horizontal="center" vertical="center" wrapText="1"/>
    </xf>
    <xf numFmtId="0" fontId="16" fillId="26" borderId="0" xfId="51" applyFont="1" applyFill="1" applyBorder="1" applyAlignment="1">
      <alignment horizontal="center"/>
    </xf>
    <xf numFmtId="0" fontId="23" fillId="25" borderId="0" xfId="51" applyFont="1" applyFill="1" applyBorder="1" applyAlignment="1">
      <alignment horizontal="center"/>
    </xf>
    <xf numFmtId="1" fontId="23" fillId="25" borderId="10" xfId="51" applyNumberFormat="1" applyFont="1" applyFill="1" applyBorder="1" applyAlignment="1">
      <alignment horizontal="center"/>
    </xf>
    <xf numFmtId="3" fontId="23" fillId="24" borderId="0" xfId="61" applyNumberFormat="1" applyFont="1" applyFill="1" applyBorder="1" applyAlignment="1">
      <alignment horizontal="center" wrapText="1"/>
    </xf>
    <xf numFmtId="0" fontId="16" fillId="25" borderId="0" xfId="51" applyFont="1" applyFill="1" applyAlignment="1">
      <alignment horizontal="center"/>
    </xf>
    <xf numFmtId="0" fontId="16" fillId="0" borderId="0" xfId="51" applyFont="1" applyAlignment="1">
      <alignment horizontal="center"/>
    </xf>
    <xf numFmtId="165" fontId="19" fillId="27" borderId="0" xfId="61" applyNumberFormat="1" applyFont="1" applyFill="1" applyBorder="1" applyAlignment="1">
      <alignment horizontal="center" wrapText="1"/>
    </xf>
    <xf numFmtId="165" fontId="18" fillId="27" borderId="0" xfId="61" applyNumberFormat="1" applyFont="1" applyFill="1" applyBorder="1" applyAlignment="1">
      <alignment horizontal="center" wrapText="1"/>
    </xf>
    <xf numFmtId="0" fontId="18" fillId="40" borderId="0" xfId="61" applyFont="1" applyFill="1" applyBorder="1" applyAlignment="1">
      <alignment horizontal="left"/>
    </xf>
    <xf numFmtId="166" fontId="15" fillId="35" borderId="0" xfId="70" applyNumberFormat="1" applyFont="1" applyFill="1" applyBorder="1" applyAlignment="1">
      <alignment horizontal="right" indent="3"/>
    </xf>
    <xf numFmtId="4" fontId="18" fillId="40" borderId="0" xfId="61" applyNumberFormat="1" applyFont="1" applyFill="1" applyBorder="1" applyAlignment="1">
      <alignment horizontal="right" wrapText="1" indent="4"/>
    </xf>
    <xf numFmtId="4" fontId="99"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8" fillId="25" borderId="52" xfId="70" applyFont="1" applyFill="1" applyBorder="1" applyAlignment="1">
      <alignment horizontal="center"/>
    </xf>
    <xf numFmtId="0" fontId="18" fillId="25" borderId="11" xfId="70" applyFont="1" applyFill="1" applyBorder="1" applyAlignment="1">
      <alignment horizontal="center"/>
    </xf>
    <xf numFmtId="0" fontId="48" fillId="0" borderId="0" xfId="70" applyFont="1" applyProtection="1">
      <protection locked="0"/>
    </xf>
    <xf numFmtId="0" fontId="19" fillId="25" borderId="0" xfId="70" applyFont="1" applyFill="1" applyBorder="1" applyAlignment="1">
      <alignment vertical="center"/>
    </xf>
    <xf numFmtId="0" fontId="48" fillId="25" borderId="0" xfId="70" applyFont="1" applyFill="1" applyAlignment="1">
      <alignment vertical="center"/>
    </xf>
    <xf numFmtId="0" fontId="48" fillId="25" borderId="20" xfId="70" applyFont="1" applyFill="1" applyBorder="1" applyAlignment="1">
      <alignment vertical="center"/>
    </xf>
    <xf numFmtId="0" fontId="48" fillId="0" borderId="0" xfId="70" applyFont="1" applyAlignment="1">
      <alignment vertical="center"/>
    </xf>
    <xf numFmtId="0" fontId="10" fillId="25" borderId="0" xfId="70" applyFont="1" applyFill="1" applyAlignment="1">
      <alignment vertical="center"/>
    </xf>
    <xf numFmtId="0" fontId="10" fillId="25" borderId="20" xfId="70" applyFont="1" applyFill="1" applyBorder="1" applyAlignment="1">
      <alignment vertical="center"/>
    </xf>
    <xf numFmtId="0" fontId="10" fillId="0" borderId="0" xfId="70" applyFont="1" applyAlignment="1">
      <alignment vertical="center"/>
    </xf>
    <xf numFmtId="0" fontId="19" fillId="40" borderId="0" xfId="61" applyFont="1" applyFill="1" applyBorder="1" applyAlignment="1">
      <alignment horizontal="left" indent="1"/>
    </xf>
    <xf numFmtId="3" fontId="23" fillId="40" borderId="0" xfId="61" applyNumberFormat="1" applyFont="1" applyFill="1" applyBorder="1" applyAlignment="1">
      <alignment horizontal="center" wrapText="1"/>
    </xf>
    <xf numFmtId="0" fontId="19" fillId="40" borderId="0" xfId="61" applyFont="1" applyFill="1" applyBorder="1" applyAlignment="1"/>
    <xf numFmtId="0" fontId="48" fillId="25" borderId="0" xfId="70" applyFont="1" applyFill="1" applyProtection="1">
      <protection locked="0"/>
    </xf>
    <xf numFmtId="0" fontId="18" fillId="26" borderId="60" xfId="70" applyFont="1" applyFill="1" applyBorder="1" applyAlignment="1"/>
    <xf numFmtId="0" fontId="9" fillId="26" borderId="0" xfId="62" applyFill="1"/>
    <xf numFmtId="0" fontId="52" fillId="26" borderId="0" xfId="62" applyFont="1" applyFill="1"/>
    <xf numFmtId="0" fontId="48" fillId="25" borderId="19" xfId="70" applyFont="1" applyFill="1" applyBorder="1" applyProtection="1">
      <protection locked="0"/>
    </xf>
    <xf numFmtId="0" fontId="48" fillId="25" borderId="0" xfId="70" applyFont="1" applyFill="1" applyBorder="1" applyProtection="1">
      <protection locked="0"/>
    </xf>
    <xf numFmtId="0" fontId="23" fillId="24" borderId="0" xfId="40" applyFont="1" applyFill="1" applyBorder="1" applyProtection="1">
      <protection locked="0"/>
    </xf>
    <xf numFmtId="0" fontId="19" fillId="24" borderId="0" xfId="40" applyFont="1" applyFill="1" applyBorder="1" applyProtection="1">
      <protection locked="0"/>
    </xf>
    <xf numFmtId="166" fontId="19" fillId="25" borderId="0" xfId="70" applyNumberFormat="1" applyFont="1" applyFill="1" applyBorder="1" applyAlignment="1" applyProtection="1">
      <alignment horizontal="right"/>
      <protection locked="0"/>
    </xf>
    <xf numFmtId="0" fontId="13" fillId="25" borderId="0" xfId="70" applyFont="1" applyFill="1" applyBorder="1" applyProtection="1">
      <protection locked="0"/>
    </xf>
    <xf numFmtId="0" fontId="16" fillId="25" borderId="0" xfId="0" applyFont="1" applyFill="1" applyBorder="1" applyAlignment="1">
      <alignment horizontal="left" vertical="center"/>
    </xf>
    <xf numFmtId="49" fontId="57" fillId="37" borderId="0" xfId="40" applyNumberFormat="1" applyFont="1" applyFill="1" applyBorder="1" applyAlignment="1">
      <alignment horizontal="center" vertical="center" readingOrder="1"/>
    </xf>
    <xf numFmtId="2" fontId="49" fillId="26" borderId="0" xfId="70" applyNumberFormat="1" applyFont="1" applyFill="1" applyBorder="1" applyAlignment="1">
      <alignment horizontal="center"/>
    </xf>
    <xf numFmtId="0" fontId="18" fillId="25" borderId="0" xfId="0" applyFont="1" applyFill="1" applyBorder="1" applyAlignment="1">
      <alignment horizontal="center"/>
    </xf>
    <xf numFmtId="0" fontId="18" fillId="25" borderId="0" xfId="0" applyFont="1" applyFill="1" applyBorder="1" applyAlignment="1">
      <alignment horizontal="center"/>
    </xf>
    <xf numFmtId="0" fontId="86" fillId="26" borderId="0" xfId="62" applyFont="1" applyFill="1" applyBorder="1" applyAlignment="1">
      <alignment horizontal="center" vertical="center"/>
    </xf>
    <xf numFmtId="1" fontId="77" fillId="25" borderId="0" xfId="62" applyNumberFormat="1" applyFont="1" applyFill="1" applyBorder="1" applyAlignment="1">
      <alignment horizontal="right"/>
    </xf>
    <xf numFmtId="3" fontId="77" fillId="25" borderId="0" xfId="62" applyNumberFormat="1" applyFont="1" applyFill="1" applyBorder="1" applyAlignment="1">
      <alignment horizontal="right"/>
    </xf>
    <xf numFmtId="0" fontId="52" fillId="0" borderId="0" xfId="62" applyFont="1" applyFill="1" applyBorder="1"/>
    <xf numFmtId="0" fontId="63" fillId="0" borderId="0" xfId="62" applyFont="1" applyFill="1" applyBorder="1" applyAlignment="1"/>
    <xf numFmtId="0" fontId="52" fillId="26" borderId="0" xfId="62" applyFont="1" applyFill="1" applyBorder="1"/>
    <xf numFmtId="0" fontId="18" fillId="26" borderId="0" xfId="62" applyFont="1" applyFill="1" applyBorder="1" applyAlignment="1">
      <alignment horizontal="left" indent="1"/>
    </xf>
    <xf numFmtId="0" fontId="9" fillId="26" borderId="0" xfId="62" applyFill="1" applyBorder="1"/>
    <xf numFmtId="0" fontId="77" fillId="26" borderId="0" xfId="62" applyFont="1" applyFill="1" applyBorder="1" applyAlignment="1">
      <alignment horizontal="left"/>
    </xf>
    <xf numFmtId="3" fontId="47" fillId="26" borderId="0" xfId="62" applyNumberFormat="1" applyFont="1" applyFill="1" applyBorder="1" applyAlignment="1">
      <alignment horizontal="right"/>
    </xf>
    <xf numFmtId="0" fontId="36" fillId="26" borderId="0" xfId="40" applyFont="1" applyFill="1" applyBorder="1"/>
    <xf numFmtId="0" fontId="23" fillId="26" borderId="0" xfId="62" applyFont="1" applyFill="1" applyBorder="1" applyAlignment="1">
      <alignment horizontal="justify" wrapText="1"/>
    </xf>
    <xf numFmtId="0" fontId="66" fillId="26" borderId="0" xfId="62" applyFont="1" applyFill="1" applyBorder="1" applyAlignment="1">
      <alignment horizontal="left" vertical="center" indent="1"/>
    </xf>
    <xf numFmtId="0" fontId="64" fillId="26" borderId="0" xfId="62" applyFont="1" applyFill="1" applyBorder="1" applyAlignment="1">
      <alignment vertical="center"/>
    </xf>
    <xf numFmtId="0" fontId="63" fillId="26" borderId="0" xfId="62" applyFont="1" applyFill="1" applyBorder="1" applyAlignment="1">
      <alignment vertical="center"/>
    </xf>
    <xf numFmtId="1" fontId="18" fillId="26" borderId="0" xfId="40" applyNumberFormat="1" applyFont="1" applyFill="1" applyBorder="1" applyAlignment="1">
      <alignment horizontal="center" wrapText="1"/>
    </xf>
    <xf numFmtId="164" fontId="18" fillId="26" borderId="0" xfId="40" applyNumberFormat="1" applyFont="1" applyFill="1" applyBorder="1" applyAlignment="1">
      <alignment horizontal="right" wrapText="1" indent="2"/>
    </xf>
    <xf numFmtId="0" fontId="63" fillId="26" borderId="0" xfId="62" applyFont="1" applyFill="1" applyBorder="1"/>
    <xf numFmtId="1" fontId="77" fillId="25" borderId="0" xfId="62" applyNumberFormat="1" applyFont="1" applyFill="1" applyBorder="1" applyAlignment="1">
      <alignment horizontal="center"/>
    </xf>
    <xf numFmtId="3" fontId="77" fillId="25" borderId="0" xfId="62" applyNumberFormat="1" applyFont="1" applyFill="1" applyBorder="1" applyAlignment="1">
      <alignment horizontal="center"/>
    </xf>
    <xf numFmtId="3" fontId="18" fillId="25" borderId="0" xfId="62" applyNumberFormat="1" applyFont="1" applyFill="1" applyBorder="1" applyAlignment="1">
      <alignment horizontal="center"/>
    </xf>
    <xf numFmtId="0" fontId="18" fillId="26" borderId="0" xfId="0" applyFont="1" applyFill="1" applyBorder="1" applyAlignment="1">
      <alignment horizontal="center"/>
    </xf>
    <xf numFmtId="1" fontId="77" fillId="26" borderId="0" xfId="62" applyNumberFormat="1" applyFont="1" applyFill="1" applyBorder="1" applyAlignment="1">
      <alignment horizontal="right"/>
    </xf>
    <xf numFmtId="3" fontId="18" fillId="26" borderId="0" xfId="62" applyNumberFormat="1" applyFont="1" applyFill="1" applyBorder="1" applyAlignment="1">
      <alignment horizontal="right" indent="2"/>
    </xf>
    <xf numFmtId="3" fontId="77" fillId="26" borderId="0" xfId="62" applyNumberFormat="1" applyFont="1" applyFill="1" applyBorder="1" applyAlignment="1">
      <alignment horizontal="right"/>
    </xf>
    <xf numFmtId="3" fontId="18" fillId="26" borderId="0" xfId="62" applyNumberFormat="1" applyFont="1" applyFill="1" applyBorder="1" applyAlignment="1">
      <alignment horizontal="right"/>
    </xf>
    <xf numFmtId="1" fontId="18" fillId="26" borderId="61" xfId="0" applyNumberFormat="1" applyFont="1" applyFill="1" applyBorder="1" applyAlignment="1"/>
    <xf numFmtId="1" fontId="77" fillId="26" borderId="0" xfId="62" applyNumberFormat="1" applyFont="1" applyFill="1" applyBorder="1" applyAlignment="1"/>
    <xf numFmtId="3" fontId="77" fillId="26" borderId="0" xfId="62" applyNumberFormat="1" applyFont="1" applyFill="1" applyBorder="1" applyAlignment="1"/>
    <xf numFmtId="1" fontId="18" fillId="26" borderId="61" xfId="0" applyNumberFormat="1" applyFont="1" applyFill="1" applyBorder="1" applyAlignment="1">
      <alignment horizontal="center"/>
    </xf>
    <xf numFmtId="1" fontId="77" fillId="26" borderId="0" xfId="62" applyNumberFormat="1" applyFont="1" applyFill="1" applyBorder="1" applyAlignment="1">
      <alignment horizontal="center"/>
    </xf>
    <xf numFmtId="3" fontId="18" fillId="26" borderId="0" xfId="62" applyNumberFormat="1" applyFont="1" applyFill="1" applyBorder="1" applyAlignment="1">
      <alignment horizontal="center"/>
    </xf>
    <xf numFmtId="3" fontId="77" fillId="26" borderId="0" xfId="62" applyNumberFormat="1" applyFont="1" applyFill="1" applyBorder="1" applyAlignment="1">
      <alignment horizontal="center"/>
    </xf>
    <xf numFmtId="1" fontId="18" fillId="25" borderId="61" xfId="0" applyNumberFormat="1" applyFont="1" applyFill="1" applyBorder="1" applyAlignment="1">
      <alignment horizontal="center"/>
    </xf>
    <xf numFmtId="3" fontId="77" fillId="25" borderId="0" xfId="62" applyNumberFormat="1" applyFont="1" applyFill="1" applyBorder="1" applyAlignment="1"/>
    <xf numFmtId="1" fontId="18" fillId="25" borderId="61" xfId="0" applyNumberFormat="1" applyFont="1" applyFill="1" applyBorder="1" applyAlignment="1">
      <alignment horizontal="right"/>
    </xf>
    <xf numFmtId="0" fontId="18" fillId="25" borderId="0" xfId="0" applyFont="1" applyFill="1" applyBorder="1" applyAlignment="1">
      <alignment horizontal="right"/>
    </xf>
    <xf numFmtId="3" fontId="10" fillId="26" borderId="0" xfId="70" applyNumberFormat="1" applyFont="1" applyFill="1" applyBorder="1"/>
    <xf numFmtId="0" fontId="83" fillId="26" borderId="0" xfId="70" applyFont="1" applyFill="1" applyBorder="1" applyAlignment="1">
      <alignment horizontal="left" vertical="center"/>
    </xf>
    <xf numFmtId="3" fontId="19" fillId="26" borderId="0" xfId="70" applyNumberFormat="1" applyFont="1" applyFill="1" applyBorder="1" applyAlignment="1">
      <alignment horizontal="right"/>
    </xf>
    <xf numFmtId="0" fontId="23" fillId="25" borderId="62" xfId="62" applyFont="1" applyFill="1" applyBorder="1" applyAlignment="1">
      <alignment vertical="top"/>
    </xf>
    <xf numFmtId="0" fontId="82" fillId="26" borderId="63" xfId="0" applyFont="1" applyFill="1" applyBorder="1" applyAlignment="1">
      <alignment horizontal="left" vertical="center" wrapText="1"/>
    </xf>
    <xf numFmtId="0" fontId="82" fillId="26" borderId="0" xfId="0" applyFont="1" applyFill="1" applyBorder="1" applyAlignment="1">
      <alignment horizontal="left" vertical="center" wrapText="1"/>
    </xf>
    <xf numFmtId="1" fontId="18" fillId="26" borderId="61" xfId="0" applyNumberFormat="1" applyFont="1" applyFill="1" applyBorder="1" applyAlignment="1">
      <alignment horizontal="right"/>
    </xf>
    <xf numFmtId="0" fontId="18" fillId="26" borderId="0" xfId="0" applyFont="1" applyFill="1" applyBorder="1" applyAlignment="1">
      <alignment horizontal="right"/>
    </xf>
    <xf numFmtId="0" fontId="77" fillId="26" borderId="0" xfId="62" applyFont="1" applyFill="1"/>
    <xf numFmtId="0" fontId="92" fillId="25" borderId="24" xfId="62" applyFont="1" applyFill="1" applyBorder="1" applyAlignment="1">
      <alignment horizontal="left" vertical="center" indent="1"/>
    </xf>
    <xf numFmtId="0" fontId="103" fillId="25" borderId="26" xfId="62" applyFont="1" applyFill="1" applyBorder="1" applyAlignment="1">
      <alignment vertical="center"/>
    </xf>
    <xf numFmtId="0" fontId="103" fillId="25" borderId="25" xfId="62" applyFont="1" applyFill="1" applyBorder="1" applyAlignment="1">
      <alignment vertical="center"/>
    </xf>
    <xf numFmtId="3" fontId="19" fillId="25" borderId="0" xfId="62" applyNumberFormat="1" applyFont="1" applyFill="1" applyBorder="1" applyAlignment="1">
      <alignment horizontal="center"/>
    </xf>
    <xf numFmtId="3" fontId="19" fillId="25" borderId="0" xfId="62" applyNumberFormat="1" applyFont="1" applyFill="1" applyBorder="1" applyAlignment="1">
      <alignment horizontal="right"/>
    </xf>
    <xf numFmtId="3" fontId="19" fillId="26" borderId="0" xfId="62" applyNumberFormat="1" applyFont="1" applyFill="1" applyBorder="1" applyAlignment="1"/>
    <xf numFmtId="3" fontId="19" fillId="26" borderId="0" xfId="62" applyNumberFormat="1" applyFont="1" applyFill="1" applyBorder="1" applyAlignment="1">
      <alignment horizontal="center"/>
    </xf>
    <xf numFmtId="3" fontId="19" fillId="26" borderId="0" xfId="62" applyNumberFormat="1" applyFont="1" applyFill="1" applyBorder="1" applyAlignment="1">
      <alignment horizontal="right"/>
    </xf>
    <xf numFmtId="3" fontId="19" fillId="25" borderId="0" xfId="62" applyNumberFormat="1" applyFont="1" applyFill="1" applyBorder="1" applyAlignment="1"/>
    <xf numFmtId="0" fontId="19" fillId="25" borderId="0" xfId="70" applyNumberFormat="1" applyFont="1" applyFill="1" applyBorder="1" applyAlignment="1">
      <alignment horizontal="right"/>
    </xf>
    <xf numFmtId="0" fontId="9" fillId="26" borderId="0" xfId="62" applyFill="1" applyBorder="1" applyAlignment="1">
      <alignment vertical="center"/>
    </xf>
    <xf numFmtId="0" fontId="9" fillId="25" borderId="19" xfId="62" applyFill="1" applyBorder="1" applyAlignment="1">
      <alignment vertical="center"/>
    </xf>
    <xf numFmtId="0" fontId="9" fillId="0" borderId="0" xfId="62" applyFill="1" applyBorder="1" applyAlignment="1">
      <alignment vertical="center"/>
    </xf>
    <xf numFmtId="0" fontId="63" fillId="25" borderId="0" xfId="62" applyFont="1" applyFill="1" applyAlignment="1">
      <alignment vertical="center"/>
    </xf>
    <xf numFmtId="0" fontId="18" fillId="25" borderId="0" xfId="62" applyFont="1" applyFill="1" applyBorder="1" applyAlignment="1">
      <alignment horizontal="left" vertical="center"/>
    </xf>
    <xf numFmtId="0" fontId="18" fillId="25" borderId="0" xfId="62" applyFont="1" applyFill="1" applyBorder="1" applyAlignment="1">
      <alignment horizontal="justify" vertical="center"/>
    </xf>
    <xf numFmtId="3" fontId="19" fillId="25" borderId="0" xfId="62" applyNumberFormat="1" applyFont="1" applyFill="1" applyBorder="1" applyAlignment="1">
      <alignment vertical="center"/>
    </xf>
    <xf numFmtId="0" fontId="18" fillId="25" borderId="0" xfId="62" applyFont="1" applyFill="1" applyBorder="1" applyAlignment="1">
      <alignment horizontal="left"/>
    </xf>
    <xf numFmtId="3" fontId="19" fillId="25" borderId="0" xfId="62" applyNumberFormat="1" applyFont="1" applyFill="1" applyBorder="1" applyAlignment="1">
      <alignment horizontal="center" vertical="center"/>
    </xf>
    <xf numFmtId="3" fontId="19" fillId="25" borderId="0" xfId="62" applyNumberFormat="1" applyFont="1" applyFill="1" applyBorder="1" applyAlignment="1">
      <alignment horizontal="right" vertical="center"/>
    </xf>
    <xf numFmtId="3" fontId="19" fillId="26" borderId="0" xfId="62" applyNumberFormat="1" applyFont="1" applyFill="1" applyBorder="1" applyAlignment="1">
      <alignment vertical="center"/>
    </xf>
    <xf numFmtId="3" fontId="19" fillId="26" borderId="0" xfId="62" applyNumberFormat="1" applyFont="1" applyFill="1" applyBorder="1" applyAlignment="1">
      <alignment horizontal="center" vertical="center"/>
    </xf>
    <xf numFmtId="3" fontId="19" fillId="26" borderId="0" xfId="62" applyNumberFormat="1" applyFont="1" applyFill="1" applyBorder="1" applyAlignment="1">
      <alignment horizontal="right" vertical="center"/>
    </xf>
    <xf numFmtId="164" fontId="19" fillId="27" borderId="20" xfId="40" applyNumberFormat="1" applyFont="1" applyFill="1" applyBorder="1" applyAlignment="1">
      <alignment horizontal="center" readingOrder="1"/>
    </xf>
    <xf numFmtId="164" fontId="19" fillId="27" borderId="0" xfId="40" applyNumberFormat="1" applyFont="1" applyFill="1" applyBorder="1" applyAlignment="1">
      <alignment horizontal="center" readingOrder="1"/>
    </xf>
    <xf numFmtId="0" fontId="77" fillId="25" borderId="0" xfId="70" applyFont="1" applyFill="1" applyBorder="1" applyAlignment="1">
      <alignment horizontal="left"/>
    </xf>
    <xf numFmtId="0" fontId="77" fillId="26"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23" fillId="24" borderId="0" xfId="40" applyFont="1" applyFill="1" applyBorder="1" applyAlignment="1" applyProtection="1">
      <alignment horizontal="left"/>
    </xf>
    <xf numFmtId="49" fontId="18" fillId="25" borderId="12" xfId="62" applyNumberFormat="1" applyFont="1" applyFill="1" applyBorder="1" applyAlignment="1">
      <alignment horizontal="center" vertical="center" wrapText="1"/>
    </xf>
    <xf numFmtId="0" fontId="18" fillId="25" borderId="0" xfId="70" applyFont="1" applyFill="1" applyBorder="1" applyAlignment="1">
      <alignment horizontal="left"/>
    </xf>
    <xf numFmtId="0" fontId="18" fillId="25" borderId="12" xfId="70" applyFont="1" applyFill="1" applyBorder="1" applyAlignment="1">
      <alignment horizontal="center"/>
    </xf>
    <xf numFmtId="0" fontId="54" fillId="25" borderId="0" xfId="70" applyFont="1" applyFill="1" applyAlignment="1">
      <alignment vertical="center"/>
    </xf>
    <xf numFmtId="0" fontId="54" fillId="25" borderId="20" xfId="70" applyFont="1" applyFill="1" applyBorder="1" applyAlignment="1">
      <alignment vertical="center"/>
    </xf>
    <xf numFmtId="0" fontId="13" fillId="25" borderId="0" xfId="70" applyFont="1" applyFill="1" applyBorder="1" applyAlignment="1">
      <alignment vertical="center"/>
    </xf>
    <xf numFmtId="0" fontId="54" fillId="25" borderId="0" xfId="70" applyFont="1" applyFill="1" applyBorder="1" applyAlignment="1">
      <alignment vertical="center"/>
    </xf>
    <xf numFmtId="0" fontId="54" fillId="0" borderId="0" xfId="70" applyFont="1" applyAlignment="1">
      <alignment vertical="center"/>
    </xf>
    <xf numFmtId="1" fontId="87" fillId="26" borderId="0" xfId="70" applyNumberFormat="1" applyFont="1" applyFill="1" applyBorder="1" applyAlignment="1">
      <alignment horizontal="right" vertical="center"/>
    </xf>
    <xf numFmtId="0" fontId="20" fillId="0" borderId="0" xfId="70" applyFont="1" applyAlignment="1"/>
    <xf numFmtId="0" fontId="9" fillId="0" borderId="0" xfId="219" applyFont="1"/>
    <xf numFmtId="0" fontId="18" fillId="25" borderId="0" xfId="0" applyFont="1" applyFill="1" applyBorder="1" applyAlignment="1">
      <alignment horizontal="center"/>
    </xf>
    <xf numFmtId="0" fontId="60" fillId="26" borderId="0" xfId="62" applyFont="1" applyFill="1" applyBorder="1"/>
    <xf numFmtId="0" fontId="18" fillId="26" borderId="51" xfId="70" applyFont="1" applyFill="1" applyBorder="1" applyAlignment="1"/>
    <xf numFmtId="166" fontId="19" fillId="27" borderId="67" xfId="40" applyNumberFormat="1" applyFont="1" applyFill="1" applyBorder="1" applyAlignment="1">
      <alignment horizontal="right" wrapText="1" indent="1"/>
    </xf>
    <xf numFmtId="166" fontId="77" fillId="27" borderId="68" xfId="40" applyNumberFormat="1" applyFont="1" applyFill="1" applyBorder="1" applyAlignment="1">
      <alignment horizontal="right" wrapText="1" indent="1"/>
    </xf>
    <xf numFmtId="166" fontId="19" fillId="27" borderId="68" xfId="40" applyNumberFormat="1" applyFont="1" applyFill="1" applyBorder="1" applyAlignment="1">
      <alignment horizontal="right" wrapText="1" indent="1"/>
    </xf>
    <xf numFmtId="166" fontId="19" fillId="27" borderId="68" xfId="40" applyNumberFormat="1" applyFont="1" applyFill="1" applyBorder="1" applyAlignment="1">
      <alignment horizontal="center" wrapText="1"/>
    </xf>
    <xf numFmtId="165" fontId="77" fillId="27" borderId="68" xfId="58" applyNumberFormat="1" applyFont="1" applyFill="1" applyBorder="1" applyAlignment="1">
      <alignment horizontal="right" wrapText="1" indent="1"/>
    </xf>
    <xf numFmtId="165" fontId="19" fillId="27" borderId="68" xfId="40" applyNumberFormat="1" applyFont="1" applyFill="1" applyBorder="1" applyAlignment="1">
      <alignment horizontal="right" wrapText="1" indent="1"/>
    </xf>
    <xf numFmtId="2" fontId="19" fillId="27" borderId="68" xfId="40" applyNumberFormat="1" applyFont="1" applyFill="1" applyBorder="1" applyAlignment="1">
      <alignment horizontal="right" wrapText="1" indent="1"/>
    </xf>
    <xf numFmtId="166" fontId="77" fillId="27" borderId="67" xfId="40" applyNumberFormat="1" applyFont="1" applyFill="1" applyBorder="1" applyAlignment="1">
      <alignment horizontal="right" wrapText="1" indent="1"/>
    </xf>
    <xf numFmtId="0" fontId="24" fillId="25" borderId="0" xfId="0" applyFont="1" applyFill="1" applyBorder="1" applyAlignment="1"/>
    <xf numFmtId="164" fontId="19" fillId="24" borderId="0" xfId="40" applyNumberFormat="1" applyFont="1" applyFill="1" applyBorder="1" applyAlignment="1">
      <alignment wrapText="1"/>
    </xf>
    <xf numFmtId="0" fontId="19" fillId="25" borderId="0" xfId="0" applyFont="1" applyFill="1" applyBorder="1" applyAlignment="1">
      <alignment horizontal="left" indent="4"/>
    </xf>
    <xf numFmtId="0" fontId="19" fillId="26" borderId="0" xfId="0" applyFont="1" applyFill="1" applyBorder="1"/>
    <xf numFmtId="0" fontId="18" fillId="25" borderId="0" xfId="0" applyFont="1" applyFill="1" applyBorder="1" applyAlignment="1"/>
    <xf numFmtId="0" fontId="18" fillId="25" borderId="0" xfId="0" applyFont="1" applyFill="1" applyBorder="1" applyAlignment="1">
      <alignment horizontal="center"/>
    </xf>
    <xf numFmtId="0" fontId="17" fillId="25" borderId="0" xfId="0" applyFont="1" applyFill="1" applyBorder="1"/>
    <xf numFmtId="0" fontId="21" fillId="30" borderId="20" xfId="62" applyFont="1" applyFill="1" applyBorder="1" applyAlignment="1" applyProtection="1">
      <alignment horizontal="center" vertical="center"/>
    </xf>
    <xf numFmtId="0" fontId="98" fillId="35" borderId="0" xfId="68" applyFill="1" applyAlignment="1" applyProtection="1"/>
    <xf numFmtId="173" fontId="19" fillId="36" borderId="0" xfId="62" applyNumberFormat="1" applyFont="1" applyFill="1" applyAlignment="1">
      <alignment horizontal="right" vertical="center" wrapText="1"/>
    </xf>
    <xf numFmtId="166" fontId="77" fillId="26" borderId="10" xfId="0" applyNumberFormat="1" applyFont="1" applyFill="1" applyBorder="1" applyAlignment="1">
      <alignment horizontal="right" vertical="center" indent="2"/>
    </xf>
    <xf numFmtId="166" fontId="10" fillId="26" borderId="0" xfId="0" applyNumberFormat="1" applyFont="1" applyFill="1" applyBorder="1" applyAlignment="1">
      <alignment horizontal="right" indent="2"/>
    </xf>
    <xf numFmtId="165" fontId="77" fillId="26" borderId="10" xfId="0" applyNumberFormat="1" applyFont="1" applyFill="1" applyBorder="1" applyAlignment="1">
      <alignment horizontal="right" vertical="center" indent="2"/>
    </xf>
    <xf numFmtId="165" fontId="10" fillId="26" borderId="0" xfId="0" applyNumberFormat="1" applyFont="1" applyFill="1" applyBorder="1" applyAlignment="1">
      <alignment horizontal="right" indent="2"/>
    </xf>
    <xf numFmtId="0" fontId="94" fillId="32" borderId="0" xfId="62" applyFont="1" applyFill="1" applyBorder="1" applyAlignment="1">
      <alignment wrapText="1"/>
    </xf>
    <xf numFmtId="0" fontId="18" fillId="25" borderId="0" xfId="70" applyFont="1" applyFill="1" applyBorder="1" applyAlignment="1">
      <alignment horizontal="left"/>
    </xf>
    <xf numFmtId="0" fontId="20" fillId="25" borderId="0" xfId="70" applyFont="1" applyFill="1" applyAlignment="1"/>
    <xf numFmtId="0" fontId="20" fillId="25" borderId="20" xfId="70" applyFont="1" applyFill="1" applyBorder="1" applyAlignment="1"/>
    <xf numFmtId="0" fontId="20" fillId="25" borderId="0" xfId="70" applyFont="1" applyFill="1" applyBorder="1" applyAlignment="1"/>
    <xf numFmtId="0" fontId="77" fillId="25" borderId="0" xfId="70" applyFont="1" applyFill="1" applyBorder="1" applyAlignment="1">
      <alignment horizontal="left"/>
    </xf>
    <xf numFmtId="0" fontId="16"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8" fillId="26" borderId="11" xfId="70" applyFont="1" applyFill="1" applyBorder="1" applyAlignment="1">
      <alignment horizontal="center"/>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16" fillId="25" borderId="23" xfId="70" applyFont="1" applyFill="1" applyBorder="1" applyAlignment="1">
      <alignment horizontal="left"/>
    </xf>
    <xf numFmtId="0" fontId="16" fillId="25" borderId="0" xfId="70" applyFont="1" applyFill="1" applyBorder="1" applyAlignment="1">
      <alignment horizontal="left"/>
    </xf>
    <xf numFmtId="0" fontId="18" fillId="25" borderId="49" xfId="70" applyFont="1" applyFill="1" applyBorder="1" applyAlignment="1">
      <alignment horizontal="center" vertical="center" wrapText="1"/>
    </xf>
    <xf numFmtId="0" fontId="77" fillId="25" borderId="0" xfId="78" applyFont="1" applyFill="1" applyBorder="1" applyAlignment="1">
      <alignment horizontal="left" vertical="center"/>
    </xf>
    <xf numFmtId="170" fontId="77" fillId="26" borderId="49" xfId="70" applyNumberFormat="1" applyFont="1" applyFill="1" applyBorder="1" applyAlignment="1">
      <alignment horizontal="right" vertical="center" wrapText="1"/>
    </xf>
    <xf numFmtId="165" fontId="77" fillId="26" borderId="49" xfId="70" applyNumberFormat="1" applyFont="1" applyFill="1" applyBorder="1" applyAlignment="1">
      <alignment horizontal="right" vertical="center" wrapText="1" indent="2"/>
    </xf>
    <xf numFmtId="3" fontId="77" fillId="26" borderId="0" xfId="70" applyNumberFormat="1" applyFont="1" applyFill="1" applyBorder="1" applyAlignment="1">
      <alignment horizontal="right" vertical="center" wrapText="1"/>
    </xf>
    <xf numFmtId="166" fontId="77" fillId="25" borderId="0" xfId="70" applyNumberFormat="1" applyFont="1" applyFill="1" applyBorder="1" applyAlignment="1">
      <alignment horizontal="right" vertical="center" wrapText="1" indent="2"/>
    </xf>
    <xf numFmtId="0" fontId="10" fillId="0" borderId="0" xfId="70" applyFont="1" applyFill="1" applyAlignment="1">
      <alignment vertical="center"/>
    </xf>
    <xf numFmtId="0" fontId="10" fillId="0" borderId="0" xfId="70" applyFont="1" applyFill="1" applyAlignment="1">
      <alignment vertical="top"/>
    </xf>
    <xf numFmtId="0" fontId="9" fillId="0" borderId="0" xfId="70" applyFill="1" applyBorder="1"/>
    <xf numFmtId="0" fontId="20" fillId="0" borderId="0" xfId="70" applyFont="1" applyFill="1" applyBorder="1"/>
    <xf numFmtId="0" fontId="19" fillId="0" borderId="0" xfId="70" applyFont="1" applyFill="1" applyBorder="1" applyAlignment="1"/>
    <xf numFmtId="49" fontId="19" fillId="0" borderId="0" xfId="70" applyNumberFormat="1" applyFont="1" applyFill="1" applyBorder="1" applyAlignment="1">
      <alignment horizontal="right"/>
    </xf>
    <xf numFmtId="0" fontId="23"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6" fillId="0" borderId="0" xfId="70" applyFont="1" applyAlignment="1">
      <alignment horizontal="left"/>
    </xf>
    <xf numFmtId="2" fontId="77" fillId="24" borderId="0" xfId="40" applyNumberFormat="1" applyFont="1" applyFill="1" applyBorder="1" applyAlignment="1">
      <alignment horizontal="center" vertical="center" wrapText="1"/>
    </xf>
    <xf numFmtId="0" fontId="30" fillId="25" borderId="0" xfId="62" applyFont="1" applyFill="1" applyBorder="1" applyAlignment="1">
      <alignment horizontal="left" indent="1"/>
    </xf>
    <xf numFmtId="0" fontId="124" fillId="0" borderId="0" xfId="0" applyFont="1"/>
    <xf numFmtId="0" fontId="18" fillId="26" borderId="13" xfId="62" applyFont="1" applyFill="1" applyBorder="1" applyAlignment="1">
      <alignment horizontal="center" vertical="center"/>
    </xf>
    <xf numFmtId="49" fontId="57" fillId="27" borderId="0" xfId="40" applyNumberFormat="1" applyFont="1" applyFill="1" applyBorder="1" applyAlignment="1">
      <alignment horizontal="center" vertical="center" readingOrder="1"/>
    </xf>
    <xf numFmtId="0" fontId="118" fillId="24" borderId="0" xfId="40" applyFont="1" applyFill="1" applyBorder="1" applyAlignment="1">
      <alignment horizontal="left" vertical="center" indent="1"/>
    </xf>
    <xf numFmtId="0" fontId="45" fillId="25" borderId="0" xfId="62" applyFont="1" applyFill="1" applyBorder="1"/>
    <xf numFmtId="3" fontId="45" fillId="26" borderId="0" xfId="70" applyNumberFormat="1" applyFont="1" applyFill="1" applyBorder="1" applyAlignment="1">
      <alignment horizontal="right"/>
    </xf>
    <xf numFmtId="3" fontId="45" fillId="27" borderId="0" xfId="40" applyNumberFormat="1" applyFont="1" applyFill="1" applyBorder="1" applyAlignment="1">
      <alignment horizontal="right" wrapText="1"/>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5" fillId="0" borderId="0" xfId="70" applyFont="1"/>
    <xf numFmtId="0" fontId="55"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5" fillId="25" borderId="0" xfId="70" applyFont="1" applyFill="1" applyBorder="1" applyAlignment="1">
      <alignment horizontal="left" indent="2"/>
    </xf>
    <xf numFmtId="3" fontId="45"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166" fontId="77" fillId="27" borderId="76" xfId="40" applyNumberFormat="1" applyFont="1" applyFill="1" applyBorder="1" applyAlignment="1">
      <alignment horizontal="right" wrapText="1" indent="1"/>
    </xf>
    <xf numFmtId="166" fontId="19" fillId="27" borderId="76" xfId="40" applyNumberFormat="1" applyFont="1" applyFill="1" applyBorder="1" applyAlignment="1">
      <alignment horizontal="right" wrapText="1" indent="1"/>
    </xf>
    <xf numFmtId="166" fontId="19" fillId="27" borderId="67" xfId="40" applyNumberFormat="1" applyFont="1" applyFill="1" applyBorder="1" applyAlignment="1">
      <alignment horizontal="center" wrapText="1"/>
    </xf>
    <xf numFmtId="166" fontId="19" fillId="27" borderId="76" xfId="40" applyNumberFormat="1" applyFont="1" applyFill="1" applyBorder="1" applyAlignment="1">
      <alignment horizontal="center" wrapText="1"/>
    </xf>
    <xf numFmtId="176" fontId="30" fillId="27" borderId="67" xfId="220" applyNumberFormat="1" applyFont="1" applyFill="1" applyBorder="1" applyAlignment="1">
      <alignment horizontal="center" wrapText="1"/>
    </xf>
    <xf numFmtId="176" fontId="30" fillId="27" borderId="76" xfId="220" applyNumberFormat="1" applyFont="1" applyFill="1" applyBorder="1" applyAlignment="1">
      <alignment horizontal="center" wrapText="1"/>
    </xf>
    <xf numFmtId="165" fontId="77" fillId="27" borderId="67" xfId="58" applyNumberFormat="1" applyFont="1" applyFill="1" applyBorder="1" applyAlignment="1">
      <alignment horizontal="right" wrapText="1" indent="1"/>
    </xf>
    <xf numFmtId="165" fontId="77" fillId="27" borderId="76" xfId="58" applyNumberFormat="1" applyFont="1" applyFill="1" applyBorder="1" applyAlignment="1">
      <alignment horizontal="right" wrapText="1" indent="1"/>
    </xf>
    <xf numFmtId="165" fontId="19" fillId="27" borderId="67" xfId="40" applyNumberFormat="1" applyFont="1" applyFill="1" applyBorder="1" applyAlignment="1">
      <alignment horizontal="right" wrapText="1" indent="1"/>
    </xf>
    <xf numFmtId="165" fontId="19" fillId="27" borderId="76" xfId="40" applyNumberFormat="1" applyFont="1" applyFill="1" applyBorder="1" applyAlignment="1">
      <alignment horizontal="right" wrapText="1" indent="1"/>
    </xf>
    <xf numFmtId="2" fontId="19" fillId="27" borderId="67" xfId="40" applyNumberFormat="1" applyFont="1" applyFill="1" applyBorder="1" applyAlignment="1">
      <alignment horizontal="right" wrapText="1" indent="1"/>
    </xf>
    <xf numFmtId="2" fontId="19" fillId="27" borderId="76" xfId="40" applyNumberFormat="1" applyFont="1" applyFill="1" applyBorder="1" applyAlignment="1">
      <alignment horizontal="right" wrapText="1" indent="1"/>
    </xf>
    <xf numFmtId="49" fontId="18" fillId="25" borderId="57" xfId="62" applyNumberFormat="1" applyFont="1" applyFill="1" applyBorder="1" applyAlignment="1">
      <alignment horizontal="center" vertical="center" wrapText="1"/>
    </xf>
    <xf numFmtId="0" fontId="16" fillId="25" borderId="0" xfId="0" applyFont="1" applyFill="1" applyBorder="1" applyAlignment="1">
      <alignment horizontal="left"/>
    </xf>
    <xf numFmtId="0" fontId="18" fillId="25" borderId="0" xfId="70" applyFont="1" applyFill="1" applyBorder="1" applyAlignment="1">
      <alignment horizontal="left"/>
    </xf>
    <xf numFmtId="0" fontId="45" fillId="25" borderId="0" xfId="70" applyFont="1" applyFill="1" applyBorder="1" applyAlignment="1">
      <alignment horizontal="left"/>
    </xf>
    <xf numFmtId="0" fontId="49" fillId="26" borderId="0" xfId="70" applyFont="1" applyFill="1" applyBorder="1" applyAlignment="1">
      <alignment vertical="top"/>
    </xf>
    <xf numFmtId="176" fontId="30" fillId="27" borderId="0" xfId="220" applyNumberFormat="1" applyFont="1" applyFill="1" applyBorder="1" applyAlignment="1">
      <alignment horizontal="center" wrapText="1"/>
    </xf>
    <xf numFmtId="0" fontId="18" fillId="25" borderId="10" xfId="62" applyFont="1" applyFill="1" applyBorder="1" applyAlignment="1">
      <alignment horizontal="center"/>
    </xf>
    <xf numFmtId="0" fontId="9" fillId="0" borderId="10" xfId="62" applyBorder="1"/>
    <xf numFmtId="166" fontId="131" fillId="26" borderId="0" xfId="0" applyNumberFormat="1" applyFont="1" applyFill="1" applyBorder="1" applyAlignment="1">
      <alignment horizontal="right" indent="1"/>
    </xf>
    <xf numFmtId="0" fontId="9" fillId="25" borderId="18" xfId="70" applyFill="1" applyBorder="1" applyAlignment="1">
      <alignment horizontal="center"/>
    </xf>
    <xf numFmtId="0" fontId="18" fillId="25" borderId="18" xfId="70" applyFont="1" applyFill="1" applyBorder="1" applyAlignment="1">
      <alignment horizontal="center"/>
    </xf>
    <xf numFmtId="0" fontId="16" fillId="25" borderId="0" xfId="70" applyFont="1" applyFill="1" applyBorder="1" applyAlignment="1">
      <alignment vertical="center"/>
    </xf>
    <xf numFmtId="0" fontId="90" fillId="25" borderId="0" xfId="0" applyFont="1" applyFill="1" applyBorder="1" applyAlignment="1"/>
    <xf numFmtId="0" fontId="23" fillId="24" borderId="0" xfId="40" applyFont="1" applyFill="1" applyBorder="1" applyAlignment="1">
      <alignment wrapText="1"/>
    </xf>
    <xf numFmtId="0" fontId="12" fillId="25" borderId="0" xfId="0" applyFont="1" applyFill="1" applyBorder="1"/>
    <xf numFmtId="0" fontId="16" fillId="25" borderId="22" xfId="70" applyFont="1" applyFill="1" applyBorder="1" applyAlignment="1">
      <alignment horizontal="left"/>
    </xf>
    <xf numFmtId="0" fontId="16" fillId="25" borderId="0" xfId="70" applyFont="1" applyFill="1" applyBorder="1" applyAlignment="1">
      <alignment horizontal="left"/>
    </xf>
    <xf numFmtId="0" fontId="118" fillId="24" borderId="0" xfId="66" applyFont="1" applyFill="1" applyBorder="1" applyAlignment="1">
      <alignment horizontal="left" vertical="center"/>
    </xf>
    <xf numFmtId="0" fontId="55" fillId="25" borderId="0" xfId="63" applyFont="1" applyFill="1" applyBorder="1" applyAlignment="1">
      <alignment horizontal="left" vertical="center" wrapText="1"/>
    </xf>
    <xf numFmtId="170"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6" fontId="118" fillId="25" borderId="0" xfId="70" applyNumberFormat="1" applyFont="1" applyFill="1" applyBorder="1" applyAlignment="1">
      <alignment horizontal="right" vertical="center" wrapText="1" indent="2"/>
    </xf>
    <xf numFmtId="0" fontId="45"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5" fillId="25" borderId="0" xfId="63" applyNumberFormat="1" applyFont="1" applyFill="1" applyBorder="1" applyAlignment="1">
      <alignment horizontal="left" vertical="center" wrapText="1"/>
    </xf>
    <xf numFmtId="170" fontId="45" fillId="26" borderId="0" xfId="70" applyNumberFormat="1" applyFont="1" applyFill="1" applyBorder="1" applyAlignment="1">
      <alignment horizontal="right" vertical="center" wrapText="1"/>
    </xf>
    <xf numFmtId="165" fontId="45" fillId="26" borderId="0" xfId="70" applyNumberFormat="1" applyFont="1" applyFill="1" applyBorder="1" applyAlignment="1">
      <alignment horizontal="right" vertical="center" wrapText="1" indent="2"/>
    </xf>
    <xf numFmtId="3" fontId="45" fillId="26" borderId="0" xfId="70" applyNumberFormat="1" applyFont="1" applyFill="1" applyBorder="1" applyAlignment="1">
      <alignment horizontal="right" vertical="center" wrapText="1"/>
    </xf>
    <xf numFmtId="166" fontId="45" fillId="25" borderId="0" xfId="70" applyNumberFormat="1" applyFont="1" applyFill="1" applyBorder="1" applyAlignment="1">
      <alignment horizontal="right" vertical="center" wrapText="1" indent="2"/>
    </xf>
    <xf numFmtId="4" fontId="45" fillId="26" borderId="0" xfId="63" applyNumberFormat="1" applyFont="1" applyFill="1" applyBorder="1" applyAlignment="1">
      <alignment horizontal="left" vertical="center" wrapText="1"/>
    </xf>
    <xf numFmtId="170"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0" fontId="45" fillId="26" borderId="0" xfId="70" applyNumberFormat="1" applyFont="1" applyFill="1" applyBorder="1" applyAlignment="1">
      <alignment horizontal="right" vertical="center"/>
    </xf>
    <xf numFmtId="165" fontId="45" fillId="26" borderId="0" xfId="70" applyNumberFormat="1" applyFont="1" applyFill="1" applyBorder="1" applyAlignment="1">
      <alignment horizontal="right" vertical="center" indent="2"/>
    </xf>
    <xf numFmtId="0" fontId="45" fillId="26" borderId="0" xfId="70" applyFont="1" applyFill="1" applyAlignment="1">
      <alignment vertical="center" wrapText="1"/>
    </xf>
    <xf numFmtId="0" fontId="45" fillId="26" borderId="0" xfId="70" applyFont="1" applyFill="1" applyBorder="1" applyAlignment="1">
      <alignment vertical="center" wrapText="1"/>
    </xf>
    <xf numFmtId="0" fontId="45" fillId="26" borderId="0" xfId="63" applyFont="1" applyFill="1" applyBorder="1" applyAlignment="1">
      <alignment horizontal="left" vertical="center" wrapText="1"/>
    </xf>
    <xf numFmtId="0" fontId="45" fillId="26" borderId="0" xfId="70" quotePrefix="1" applyFont="1" applyFill="1" applyBorder="1" applyAlignment="1">
      <alignment vertical="center" wrapText="1"/>
    </xf>
    <xf numFmtId="0" fontId="45" fillId="25" borderId="0" xfId="70" quotePrefix="1" applyFont="1" applyFill="1" applyBorder="1" applyAlignment="1">
      <alignment vertical="center" wrapText="1"/>
    </xf>
    <xf numFmtId="0" fontId="45"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5" fillId="25" borderId="0" xfId="70" applyFont="1" applyFill="1" applyBorder="1" applyAlignment="1">
      <alignment vertical="top"/>
    </xf>
    <xf numFmtId="0" fontId="45" fillId="25" borderId="0" xfId="70" applyFont="1" applyFill="1" applyBorder="1" applyAlignment="1">
      <alignment vertical="top"/>
    </xf>
    <xf numFmtId="1" fontId="45"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7" fillId="25" borderId="0" xfId="62" applyFont="1" applyFill="1" applyBorder="1" applyAlignment="1">
      <alignment vertical="center"/>
    </xf>
    <xf numFmtId="0" fontId="18" fillId="25" borderId="12" xfId="0" applyFont="1" applyFill="1" applyBorder="1" applyAlignment="1">
      <alignment horizontal="center"/>
    </xf>
    <xf numFmtId="0" fontId="48" fillId="26" borderId="31" xfId="63" applyFont="1" applyFill="1" applyBorder="1" applyAlignment="1">
      <alignment horizontal="left" vertical="center"/>
    </xf>
    <xf numFmtId="0" fontId="48" fillId="26" borderId="32" xfId="63" applyFont="1" applyFill="1" applyBorder="1" applyAlignment="1">
      <alignment horizontal="left" vertical="center"/>
    </xf>
    <xf numFmtId="176" fontId="30" fillId="27" borderId="68" xfId="220" applyNumberFormat="1" applyFont="1" applyFill="1" applyBorder="1" applyAlignment="1">
      <alignment horizontal="center" wrapText="1"/>
    </xf>
    <xf numFmtId="0" fontId="18" fillId="26" borderId="11" xfId="0" applyFont="1" applyFill="1" applyBorder="1" applyAlignment="1">
      <alignment horizontal="center"/>
    </xf>
    <xf numFmtId="0" fontId="18" fillId="26" borderId="13" xfId="62" applyFont="1" applyFill="1" applyBorder="1" applyAlignment="1">
      <alignment horizontal="center" vertical="center"/>
    </xf>
    <xf numFmtId="0" fontId="18" fillId="25" borderId="66" xfId="0" applyFont="1" applyFill="1" applyBorder="1" applyAlignment="1">
      <alignment horizontal="center"/>
    </xf>
    <xf numFmtId="0" fontId="18" fillId="25" borderId="12" xfId="62" applyFont="1" applyFill="1" applyBorder="1" applyAlignment="1">
      <alignment horizontal="center"/>
    </xf>
    <xf numFmtId="165" fontId="10" fillId="26" borderId="0" xfId="0" applyNumberFormat="1" applyFont="1" applyFill="1" applyBorder="1" applyAlignment="1">
      <alignment horizontal="right" indent="1"/>
    </xf>
    <xf numFmtId="166" fontId="135" fillId="26" borderId="0" xfId="62" applyNumberFormat="1" applyFont="1" applyFill="1" applyBorder="1" applyAlignment="1">
      <alignment horizontal="right" indent="1"/>
    </xf>
    <xf numFmtId="166" fontId="135" fillId="26" borderId="10" xfId="62" applyNumberFormat="1" applyFont="1" applyFill="1" applyBorder="1" applyAlignment="1">
      <alignment horizontal="right" indent="1"/>
    </xf>
    <xf numFmtId="0" fontId="18" fillId="25" borderId="18" xfId="70" applyFont="1" applyFill="1" applyBorder="1" applyAlignment="1">
      <alignment horizontal="right"/>
    </xf>
    <xf numFmtId="3" fontId="85" fillId="26" borderId="0" xfId="70" applyNumberFormat="1" applyFont="1" applyFill="1" applyBorder="1" applyAlignment="1">
      <alignment horizontal="left"/>
    </xf>
    <xf numFmtId="3" fontId="118" fillId="27" borderId="0" xfId="40" applyNumberFormat="1" applyFont="1" applyFill="1" applyBorder="1" applyAlignment="1">
      <alignment vertical="center" wrapText="1"/>
    </xf>
    <xf numFmtId="3" fontId="129" fillId="26" borderId="0" xfId="70" applyNumberFormat="1" applyFont="1" applyFill="1" applyBorder="1" applyAlignment="1">
      <alignment horizontal="right"/>
    </xf>
    <xf numFmtId="3" fontId="15" fillId="25" borderId="0" xfId="70" applyNumberFormat="1" applyFont="1" applyFill="1" applyBorder="1" applyAlignment="1">
      <alignment horizontal="right"/>
    </xf>
    <xf numFmtId="3" fontId="10" fillId="25" borderId="0" xfId="70" applyNumberFormat="1" applyFont="1" applyFill="1" applyBorder="1" applyAlignment="1">
      <alignment horizontal="right"/>
    </xf>
    <xf numFmtId="3" fontId="15" fillId="26" borderId="0" xfId="70" applyNumberFormat="1" applyFont="1" applyFill="1" applyBorder="1" applyAlignment="1">
      <alignment horizontal="right" vertical="center"/>
    </xf>
    <xf numFmtId="3" fontId="10" fillId="26" borderId="0" xfId="70" applyNumberFormat="1" applyFont="1" applyFill="1" applyBorder="1" applyAlignment="1">
      <alignment horizontal="right" vertical="center"/>
    </xf>
    <xf numFmtId="3" fontId="15" fillId="26" borderId="0" xfId="70" applyNumberFormat="1" applyFont="1" applyFill="1" applyBorder="1" applyAlignment="1">
      <alignment horizontal="right"/>
    </xf>
    <xf numFmtId="3" fontId="10" fillId="26" borderId="0" xfId="70" applyNumberFormat="1" applyFont="1" applyFill="1" applyBorder="1" applyAlignment="1">
      <alignment horizontal="right"/>
    </xf>
    <xf numFmtId="164" fontId="117" fillId="37" borderId="0" xfId="40" applyNumberFormat="1" applyFont="1" applyFill="1" applyBorder="1" applyAlignment="1">
      <alignment vertical="center" readingOrder="1"/>
    </xf>
    <xf numFmtId="0" fontId="12" fillId="25" borderId="0" xfId="0" applyFont="1" applyFill="1" applyBorder="1"/>
    <xf numFmtId="3" fontId="85" fillId="26" borderId="0" xfId="70" applyNumberFormat="1" applyFont="1" applyFill="1" applyBorder="1" applyAlignment="1">
      <alignment horizontal="left"/>
    </xf>
    <xf numFmtId="0" fontId="18" fillId="25" borderId="12" xfId="51" applyFont="1" applyFill="1" applyBorder="1" applyAlignment="1">
      <alignment horizontal="center" vertical="center"/>
    </xf>
    <xf numFmtId="0" fontId="23" fillId="24" borderId="0" xfId="61" applyFont="1" applyFill="1" applyBorder="1" applyAlignment="1">
      <alignment horizontal="left" wrapText="1"/>
    </xf>
    <xf numFmtId="0" fontId="17" fillId="25" borderId="0" xfId="0" applyFont="1" applyFill="1" applyBorder="1"/>
    <xf numFmtId="0" fontId="40" fillId="25" borderId="0" xfId="0" applyFont="1" applyFill="1" applyBorder="1" applyAlignment="1">
      <alignment horizontal="left"/>
    </xf>
    <xf numFmtId="0" fontId="15" fillId="25" borderId="22" xfId="70" applyFont="1" applyFill="1" applyBorder="1" applyAlignment="1">
      <alignment horizontal="left"/>
    </xf>
    <xf numFmtId="0" fontId="10" fillId="25" borderId="22" xfId="70" applyFont="1" applyFill="1" applyBorder="1"/>
    <xf numFmtId="0" fontId="19" fillId="25" borderId="22" xfId="70" applyFont="1" applyFill="1" applyBorder="1"/>
    <xf numFmtId="0" fontId="127" fillId="25" borderId="0" xfId="70" applyFont="1" applyFill="1" applyBorder="1"/>
    <xf numFmtId="0" fontId="45" fillId="0" borderId="0" xfId="70" applyFont="1" applyBorder="1"/>
    <xf numFmtId="172" fontId="19" fillId="25" borderId="0" xfId="70" applyNumberFormat="1" applyFont="1" applyFill="1" applyBorder="1" applyAlignment="1"/>
    <xf numFmtId="0" fontId="120" fillId="25" borderId="20" xfId="70" applyFont="1" applyFill="1" applyBorder="1" applyAlignment="1">
      <alignment vertical="center"/>
    </xf>
    <xf numFmtId="0" fontId="21" fillId="38" borderId="78" xfId="70" applyFont="1" applyFill="1" applyBorder="1" applyAlignment="1">
      <alignment horizontal="center" vertical="center"/>
    </xf>
    <xf numFmtId="0" fontId="16" fillId="25" borderId="22" xfId="70" applyFont="1" applyFill="1" applyBorder="1" applyAlignment="1"/>
    <xf numFmtId="0" fontId="16" fillId="25" borderId="23" xfId="70" applyFont="1" applyFill="1" applyBorder="1" applyAlignment="1"/>
    <xf numFmtId="0" fontId="78" fillId="25" borderId="0" xfId="70" applyFont="1" applyFill="1" applyBorder="1"/>
    <xf numFmtId="0" fontId="81" fillId="25" borderId="0" xfId="70" applyFont="1" applyFill="1" applyBorder="1" applyAlignment="1">
      <alignment vertical="center"/>
    </xf>
    <xf numFmtId="0" fontId="31" fillId="25" borderId="0" xfId="70" applyFont="1" applyFill="1" applyBorder="1"/>
    <xf numFmtId="0" fontId="77" fillId="25" borderId="0" xfId="70" applyFont="1" applyFill="1" applyBorder="1"/>
    <xf numFmtId="3" fontId="9" fillId="26" borderId="19" xfId="70" applyNumberFormat="1" applyFill="1" applyBorder="1" applyAlignment="1">
      <alignment horizontal="center"/>
    </xf>
    <xf numFmtId="3" fontId="18" fillId="26" borderId="19" xfId="40" applyNumberFormat="1" applyFont="1" applyFill="1" applyBorder="1" applyAlignment="1">
      <alignment horizontal="right" wrapText="1"/>
    </xf>
    <xf numFmtId="164" fontId="77" fillId="26" borderId="19" xfId="40" applyNumberFormat="1" applyFont="1" applyFill="1" applyBorder="1" applyAlignment="1">
      <alignment horizontal="right" indent="1"/>
    </xf>
    <xf numFmtId="0" fontId="78" fillId="26" borderId="19" xfId="70" applyFont="1" applyFill="1" applyBorder="1"/>
    <xf numFmtId="0" fontId="9" fillId="26" borderId="19" xfId="70" applyFill="1" applyBorder="1"/>
    <xf numFmtId="165" fontId="78" fillId="26" borderId="19" xfId="70" applyNumberFormat="1" applyFont="1" applyFill="1" applyBorder="1" applyAlignment="1">
      <alignment horizontal="center" vertical="center"/>
    </xf>
    <xf numFmtId="165" fontId="9" fillId="26" borderId="19" xfId="70" applyNumberFormat="1" applyFont="1" applyFill="1" applyBorder="1" applyAlignment="1">
      <alignment horizontal="center" vertical="center"/>
    </xf>
    <xf numFmtId="0" fontId="81" fillId="26" borderId="19" xfId="70" applyFont="1" applyFill="1" applyBorder="1" applyAlignment="1">
      <alignment vertical="center"/>
    </xf>
    <xf numFmtId="165" fontId="31" fillId="26" borderId="19" xfId="70" applyNumberFormat="1" applyFont="1" applyFill="1" applyBorder="1" applyAlignment="1">
      <alignment horizontal="center" vertical="center"/>
    </xf>
    <xf numFmtId="165" fontId="77" fillId="26" borderId="19" xfId="70" applyNumberFormat="1" applyFont="1" applyFill="1" applyBorder="1" applyAlignment="1">
      <alignment horizontal="center" vertical="center"/>
    </xf>
    <xf numFmtId="0" fontId="123" fillId="25" borderId="19" xfId="68" applyNumberFormat="1" applyFont="1" applyFill="1" applyBorder="1" applyAlignment="1" applyProtection="1">
      <alignment vertical="justify" wrapText="1"/>
      <protection locked="0"/>
    </xf>
    <xf numFmtId="3" fontId="16" fillId="26" borderId="19" xfId="70" applyNumberFormat="1" applyFont="1" applyFill="1" applyBorder="1" applyAlignment="1">
      <alignment horizontal="center"/>
    </xf>
    <xf numFmtId="3" fontId="18"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9" fillId="26" borderId="20" xfId="51" applyFont="1" applyFill="1" applyBorder="1"/>
    <xf numFmtId="0" fontId="48" fillId="26" borderId="20" xfId="51" applyFont="1" applyFill="1" applyBorder="1"/>
    <xf numFmtId="0" fontId="101" fillId="27" borderId="20" xfId="61" applyFont="1" applyFill="1" applyBorder="1" applyAlignment="1">
      <alignment horizontal="left" indent="1"/>
    </xf>
    <xf numFmtId="0" fontId="102" fillId="26" borderId="20" xfId="51" applyFont="1" applyFill="1" applyBorder="1"/>
    <xf numFmtId="49" fontId="12" fillId="25" borderId="0" xfId="51" applyNumberFormat="1" applyFont="1" applyFill="1" applyBorder="1"/>
    <xf numFmtId="0" fontId="16" fillId="25" borderId="0" xfId="51" applyFont="1" applyFill="1" applyBorder="1" applyAlignment="1">
      <alignment horizontal="center"/>
    </xf>
    <xf numFmtId="0" fontId="17" fillId="26" borderId="0" xfId="51" applyFont="1" applyFill="1" applyBorder="1"/>
    <xf numFmtId="0" fontId="12" fillId="26" borderId="0" xfId="51" applyFont="1" applyFill="1" applyBorder="1"/>
    <xf numFmtId="0" fontId="35" fillId="26" borderId="0" xfId="51" applyFont="1" applyFill="1" applyBorder="1"/>
    <xf numFmtId="0" fontId="13" fillId="26" borderId="0" xfId="51" applyFont="1" applyFill="1" applyBorder="1"/>
    <xf numFmtId="0" fontId="72" fillId="26" borderId="0" xfId="51" applyFont="1" applyFill="1" applyBorder="1"/>
    <xf numFmtId="0" fontId="66" fillId="26" borderId="0" xfId="51" applyFont="1" applyFill="1" applyBorder="1"/>
    <xf numFmtId="0" fontId="16" fillId="25" borderId="0" xfId="51" applyFont="1" applyFill="1" applyBorder="1"/>
    <xf numFmtId="0" fontId="66" fillId="25" borderId="0" xfId="51" applyFont="1" applyFill="1" applyBorder="1"/>
    <xf numFmtId="172" fontId="19" fillId="25" borderId="0" xfId="52" applyNumberFormat="1" applyFont="1" applyFill="1" applyBorder="1" applyAlignment="1"/>
    <xf numFmtId="0" fontId="19" fillId="25" borderId="0" xfId="51" applyNumberFormat="1" applyFont="1" applyFill="1" applyBorder="1" applyAlignment="1"/>
    <xf numFmtId="0" fontId="21" fillId="30" borderId="20" xfId="52" applyFont="1" applyFill="1" applyBorder="1" applyAlignment="1">
      <alignment horizontal="center" vertical="center"/>
    </xf>
    <xf numFmtId="0" fontId="39" fillId="25" borderId="19" xfId="0" applyFont="1" applyFill="1" applyBorder="1" applyAlignment="1">
      <alignment vertical="center"/>
    </xf>
    <xf numFmtId="0" fontId="39" fillId="25" borderId="19" xfId="0" applyFont="1" applyFill="1" applyBorder="1"/>
    <xf numFmtId="0" fontId="18" fillId="26" borderId="18" xfId="0" applyFont="1" applyFill="1" applyBorder="1" applyAlignment="1"/>
    <xf numFmtId="4" fontId="45" fillId="26" borderId="0" xfId="70" applyNumberFormat="1" applyFont="1" applyFill="1" applyBorder="1" applyAlignment="1">
      <alignment horizontal="right" vertical="center"/>
    </xf>
    <xf numFmtId="0" fontId="119" fillId="27" borderId="0" xfId="40" applyFont="1" applyFill="1" applyBorder="1" applyAlignment="1">
      <alignment vertical="center"/>
    </xf>
    <xf numFmtId="0" fontId="9" fillId="25" borderId="20" xfId="70" applyFill="1" applyBorder="1" applyAlignment="1">
      <alignment vertical="top"/>
    </xf>
    <xf numFmtId="0" fontId="19" fillId="25" borderId="0" xfId="70" applyFont="1" applyFill="1" applyBorder="1" applyAlignment="1">
      <alignment vertical="top"/>
    </xf>
    <xf numFmtId="0" fontId="18" fillId="25" borderId="0" xfId="70" applyFont="1" applyFill="1" applyBorder="1" applyAlignment="1">
      <alignment horizontal="right" vertical="top"/>
    </xf>
    <xf numFmtId="0" fontId="119" fillId="27" borderId="0" xfId="40" applyFont="1" applyFill="1" applyBorder="1" applyAlignment="1">
      <alignment vertical="top"/>
    </xf>
    <xf numFmtId="164" fontId="19" fillId="27" borderId="48" xfId="40" applyNumberFormat="1" applyFont="1" applyFill="1" applyBorder="1" applyAlignment="1">
      <alignment horizontal="center" wrapText="1"/>
    </xf>
    <xf numFmtId="49" fontId="19" fillId="25" borderId="0" xfId="62" applyNumberFormat="1" applyFont="1" applyFill="1" applyBorder="1" applyAlignment="1">
      <alignment horizontal="right"/>
    </xf>
    <xf numFmtId="2" fontId="117" fillId="26" borderId="0" xfId="70" applyNumberFormat="1" applyFont="1" applyFill="1" applyBorder="1" applyAlignment="1">
      <alignment horizontal="center" vertical="center"/>
    </xf>
    <xf numFmtId="2" fontId="117" fillId="26" borderId="0" xfId="70" applyNumberFormat="1" applyFont="1" applyFill="1" applyBorder="1" applyAlignment="1">
      <alignment horizontal="center"/>
    </xf>
    <xf numFmtId="0" fontId="19" fillId="36" borderId="0" xfId="62" applyFont="1" applyFill="1" applyBorder="1" applyAlignment="1">
      <alignment vertical="center"/>
    </xf>
    <xf numFmtId="164" fontId="35" fillId="36" borderId="0" xfId="40" applyNumberFormat="1" applyFont="1" applyFill="1" applyBorder="1" applyAlignment="1">
      <alignment horizontal="left" vertical="center" wrapText="1"/>
    </xf>
    <xf numFmtId="0" fontId="19" fillId="36" borderId="0" xfId="62" applyFont="1" applyFill="1" applyBorder="1" applyAlignment="1">
      <alignment vertical="center" wrapText="1"/>
    </xf>
    <xf numFmtId="0" fontId="23" fillId="25" borderId="0" xfId="62" applyFont="1" applyFill="1" applyBorder="1" applyAlignment="1">
      <alignment vertical="center" wrapText="1"/>
    </xf>
    <xf numFmtId="0" fontId="9" fillId="25" borderId="0" xfId="62" applyFill="1" applyAlignment="1"/>
    <xf numFmtId="0" fontId="9" fillId="0" borderId="0" xfId="62" applyAlignment="1"/>
    <xf numFmtId="0" fontId="54" fillId="25" borderId="0" xfId="62" applyFont="1" applyFill="1" applyAlignment="1">
      <alignment vertical="center"/>
    </xf>
    <xf numFmtId="0" fontId="54" fillId="25" borderId="0" xfId="62" applyFont="1" applyFill="1" applyBorder="1" applyAlignment="1">
      <alignment vertical="center"/>
    </xf>
    <xf numFmtId="0" fontId="54" fillId="0" borderId="0" xfId="62" applyFont="1" applyAlignment="1">
      <alignment vertical="center"/>
    </xf>
    <xf numFmtId="0" fontId="9" fillId="0" borderId="0" xfId="62" applyBorder="1" applyAlignment="1"/>
    <xf numFmtId="164" fontId="16" fillId="26" borderId="0" xfId="40" applyNumberFormat="1" applyFont="1" applyFill="1" applyBorder="1" applyAlignment="1">
      <alignment horizontal="right" wrapText="1"/>
    </xf>
    <xf numFmtId="0" fontId="16" fillId="26" borderId="0" xfId="0" applyFont="1" applyFill="1" applyBorder="1" applyAlignment="1"/>
    <xf numFmtId="0" fontId="16" fillId="26" borderId="0" xfId="0" applyFont="1" applyFill="1" applyBorder="1" applyAlignment="1">
      <alignment horizontal="right"/>
    </xf>
    <xf numFmtId="0" fontId="16" fillId="26" borderId="17" xfId="0" applyFont="1" applyFill="1" applyBorder="1" applyAlignment="1">
      <alignment vertical="center"/>
    </xf>
    <xf numFmtId="170" fontId="16" fillId="26" borderId="0" xfId="40" applyNumberFormat="1" applyFont="1" applyFill="1" applyBorder="1" applyAlignment="1">
      <alignment horizontal="right" wrapText="1"/>
    </xf>
    <xf numFmtId="166" fontId="16" fillId="26" borderId="0" xfId="40" applyNumberFormat="1" applyFont="1" applyFill="1" applyBorder="1" applyAlignment="1">
      <alignment horizontal="right" wrapText="1"/>
    </xf>
    <xf numFmtId="164" fontId="16" fillId="26" borderId="0" xfId="40" applyNumberFormat="1" applyFont="1" applyFill="1" applyBorder="1" applyAlignment="1">
      <alignment horizontal="right" vertical="center" wrapText="1"/>
    </xf>
    <xf numFmtId="0" fontId="16" fillId="26" borderId="0" xfId="70" applyFont="1" applyFill="1" applyBorder="1" applyAlignment="1">
      <alignment horizontal="right"/>
    </xf>
    <xf numFmtId="0" fontId="9" fillId="26" borderId="17" xfId="70" applyFont="1" applyFill="1" applyBorder="1" applyAlignment="1">
      <alignment vertical="center"/>
    </xf>
    <xf numFmtId="0" fontId="15" fillId="26" borderId="0" xfId="70" applyFont="1" applyFill="1" applyBorder="1" applyAlignment="1">
      <alignment horizontal="center"/>
    </xf>
    <xf numFmtId="0" fontId="18" fillId="25" borderId="12" xfId="0" applyFont="1" applyFill="1" applyBorder="1" applyAlignment="1">
      <alignment horizontal="center"/>
    </xf>
    <xf numFmtId="0" fontId="18" fillId="25" borderId="51" xfId="70" applyFont="1" applyFill="1" applyBorder="1" applyAlignment="1"/>
    <xf numFmtId="0" fontId="18" fillId="25" borderId="82" xfId="0" applyFont="1" applyFill="1" applyBorder="1" applyAlignment="1">
      <alignment horizontal="center"/>
    </xf>
    <xf numFmtId="0" fontId="18" fillId="25" borderId="79" xfId="0" applyFont="1" applyFill="1" applyBorder="1" applyAlignment="1">
      <alignment horizontal="center"/>
    </xf>
    <xf numFmtId="0" fontId="18" fillId="25" borderId="82" xfId="70" applyFont="1" applyFill="1" applyBorder="1" applyAlignment="1" applyProtection="1">
      <alignment horizontal="center"/>
    </xf>
    <xf numFmtId="0" fontId="18" fillId="25" borderId="52" xfId="0" applyFont="1" applyFill="1" applyBorder="1" applyAlignment="1">
      <alignment horizontal="center"/>
    </xf>
    <xf numFmtId="0" fontId="9" fillId="25" borderId="0" xfId="72" applyFill="1" applyBorder="1"/>
    <xf numFmtId="0" fontId="12" fillId="25" borderId="19" xfId="72" applyFont="1" applyFill="1" applyBorder="1"/>
    <xf numFmtId="0" fontId="12" fillId="25" borderId="0" xfId="72" applyFont="1" applyFill="1" applyBorder="1"/>
    <xf numFmtId="0" fontId="12" fillId="25" borderId="19" xfId="72" applyFont="1" applyFill="1" applyBorder="1" applyAlignment="1">
      <alignment vertical="center"/>
    </xf>
    <xf numFmtId="3" fontId="12" fillId="25" borderId="0" xfId="72" applyNumberFormat="1" applyFont="1" applyFill="1" applyBorder="1"/>
    <xf numFmtId="0" fontId="12" fillId="25" borderId="19" xfId="72" applyFont="1" applyFill="1" applyBorder="1" applyAlignment="1"/>
    <xf numFmtId="0" fontId="12" fillId="25" borderId="0" xfId="72" applyFont="1" applyFill="1" applyBorder="1" applyAlignment="1"/>
    <xf numFmtId="0" fontId="21" fillId="0" borderId="0" xfId="71" applyFont="1" applyFill="1" applyBorder="1" applyAlignment="1">
      <alignment horizontal="center" vertical="center"/>
    </xf>
    <xf numFmtId="0" fontId="9" fillId="26" borderId="0" xfId="63" applyFill="1" applyAlignment="1"/>
    <xf numFmtId="1" fontId="19" fillId="26" borderId="0" xfId="63" applyNumberFormat="1" applyFont="1" applyFill="1" applyBorder="1" applyAlignment="1">
      <alignment horizontal="center" vertical="center" wrapText="1"/>
    </xf>
    <xf numFmtId="0" fontId="77" fillId="24" borderId="0" xfId="66" applyFont="1" applyFill="1" applyBorder="1" applyAlignment="1">
      <alignment horizontal="left"/>
    </xf>
    <xf numFmtId="0" fontId="77" fillId="24" borderId="0" xfId="66" applyFont="1" applyFill="1" applyBorder="1" applyAlignment="1">
      <alignment horizontal="left" vertical="top"/>
    </xf>
    <xf numFmtId="0" fontId="49" fillId="27" borderId="0" xfId="66" applyFont="1" applyFill="1" applyBorder="1" applyAlignment="1">
      <alignment horizontal="left"/>
    </xf>
    <xf numFmtId="0" fontId="47" fillId="26" borderId="0" xfId="70" applyFont="1" applyFill="1" applyBorder="1" applyAlignment="1"/>
    <xf numFmtId="0" fontId="10" fillId="26" borderId="0" xfId="63" applyFont="1" applyFill="1" applyAlignment="1"/>
    <xf numFmtId="0" fontId="9" fillId="25" borderId="0" xfId="63" applyFont="1" applyFill="1" applyAlignment="1">
      <alignment vertical="center"/>
    </xf>
    <xf numFmtId="0" fontId="18" fillId="25" borderId="56" xfId="62" applyFont="1" applyFill="1" applyBorder="1" applyAlignment="1">
      <alignment horizontal="center"/>
    </xf>
    <xf numFmtId="3" fontId="87" fillId="25" borderId="0" xfId="63" applyNumberFormat="1" applyFont="1" applyFill="1" applyBorder="1" applyAlignment="1">
      <alignment horizontal="right"/>
    </xf>
    <xf numFmtId="0" fontId="18" fillId="25" borderId="83" xfId="62" applyFont="1" applyFill="1" applyBorder="1" applyAlignment="1">
      <alignment horizontal="center"/>
    </xf>
    <xf numFmtId="0" fontId="18" fillId="25" borderId="84" xfId="62" applyFont="1" applyFill="1" applyBorder="1" applyAlignment="1">
      <alignment horizontal="center"/>
    </xf>
    <xf numFmtId="0" fontId="18" fillId="25" borderId="82" xfId="62" applyFont="1" applyFill="1" applyBorder="1" applyAlignment="1">
      <alignment horizontal="center"/>
    </xf>
    <xf numFmtId="0" fontId="18" fillId="25" borderId="67" xfId="62" applyFont="1" applyFill="1" applyBorder="1" applyAlignment="1">
      <alignment horizontal="center"/>
    </xf>
    <xf numFmtId="49" fontId="18" fillId="25" borderId="82" xfId="62" applyNumberFormat="1" applyFont="1" applyFill="1" applyBorder="1" applyAlignment="1">
      <alignment horizontal="center" vertical="center" wrapText="1"/>
    </xf>
    <xf numFmtId="0" fontId="9" fillId="25" borderId="0" xfId="63" applyFont="1" applyFill="1" applyBorder="1" applyAlignment="1">
      <alignment vertical="center"/>
    </xf>
    <xf numFmtId="0" fontId="9" fillId="26" borderId="0" xfId="63" applyFont="1" applyFill="1" applyAlignment="1">
      <alignment vertical="center"/>
    </xf>
    <xf numFmtId="0" fontId="9" fillId="0" borderId="0" xfId="63" applyFont="1" applyAlignment="1">
      <alignment vertical="center"/>
    </xf>
    <xf numFmtId="0" fontId="9" fillId="25" borderId="0" xfId="63" applyFont="1" applyFill="1"/>
    <xf numFmtId="0" fontId="17" fillId="25" borderId="0" xfId="63" applyFont="1" applyFill="1" applyBorder="1"/>
    <xf numFmtId="0" fontId="9" fillId="26" borderId="0" xfId="63" applyFont="1" applyFill="1"/>
    <xf numFmtId="0" fontId="9" fillId="0" borderId="0" xfId="63" applyFont="1"/>
    <xf numFmtId="0" fontId="17" fillId="26" borderId="0" xfId="63" applyFont="1" applyFill="1" applyBorder="1"/>
    <xf numFmtId="1" fontId="18" fillId="26" borderId="82" xfId="63" applyNumberFormat="1" applyFont="1" applyFill="1" applyBorder="1" applyAlignment="1">
      <alignment horizontal="center" vertical="center"/>
    </xf>
    <xf numFmtId="0" fontId="18" fillId="26" borderId="10" xfId="63" applyFont="1" applyFill="1" applyBorder="1" applyAlignment="1"/>
    <xf numFmtId="0" fontId="18" fillId="26" borderId="49" xfId="63" applyFont="1" applyFill="1" applyBorder="1" applyAlignment="1"/>
    <xf numFmtId="0" fontId="13" fillId="26" borderId="0" xfId="63" applyFont="1" applyFill="1" applyBorder="1"/>
    <xf numFmtId="0" fontId="13" fillId="25" borderId="0" xfId="63" applyFont="1" applyFill="1" applyBorder="1"/>
    <xf numFmtId="0" fontId="78" fillId="25" borderId="0" xfId="63" applyFont="1" applyFill="1"/>
    <xf numFmtId="0" fontId="78" fillId="25" borderId="0" xfId="63" applyFont="1" applyFill="1" applyBorder="1"/>
    <xf numFmtId="0" fontId="77" fillId="27" borderId="0" xfId="40" applyFont="1" applyFill="1" applyBorder="1" applyAlignment="1"/>
    <xf numFmtId="3" fontId="77" fillId="27" borderId="0" xfId="40" applyNumberFormat="1" applyFont="1" applyFill="1" applyBorder="1" applyAlignment="1">
      <alignment horizontal="right" wrapText="1"/>
    </xf>
    <xf numFmtId="0" fontId="85" fillId="25" borderId="19" xfId="63" applyFont="1" applyFill="1" applyBorder="1" applyAlignment="1">
      <alignment horizontal="right" vertical="center"/>
    </xf>
    <xf numFmtId="0" fontId="78" fillId="26" borderId="0" xfId="63" applyFont="1" applyFill="1"/>
    <xf numFmtId="0" fontId="78" fillId="0" borderId="0" xfId="63" applyFont="1"/>
    <xf numFmtId="0" fontId="85" fillId="25" borderId="19" xfId="63" applyFont="1" applyFill="1" applyBorder="1"/>
    <xf numFmtId="0" fontId="85" fillId="25" borderId="19" xfId="63" applyFont="1" applyFill="1" applyBorder="1" applyAlignment="1"/>
    <xf numFmtId="0" fontId="77" fillId="27" borderId="0" xfId="40" applyFont="1" applyFill="1" applyBorder="1"/>
    <xf numFmtId="4" fontId="87" fillId="27" borderId="0" xfId="40" applyNumberFormat="1" applyFont="1" applyFill="1" applyBorder="1" applyAlignment="1">
      <alignment horizontal="right" wrapText="1"/>
    </xf>
    <xf numFmtId="0" fontId="36" fillId="25" borderId="0" xfId="63" applyFont="1" applyFill="1" applyBorder="1" applyAlignment="1"/>
    <xf numFmtId="3" fontId="87" fillId="25" borderId="0" xfId="63" applyNumberFormat="1" applyFont="1" applyFill="1" applyBorder="1" applyAlignment="1"/>
    <xf numFmtId="0" fontId="23" fillId="25" borderId="0" xfId="63" applyFont="1" applyFill="1" applyBorder="1" applyAlignment="1">
      <alignment horizontal="left" vertical="center"/>
    </xf>
    <xf numFmtId="0" fontId="16" fillId="25" borderId="0" xfId="62" applyFont="1" applyFill="1" applyBorder="1" applyAlignment="1">
      <alignment horizontal="left" vertical="center"/>
    </xf>
    <xf numFmtId="0" fontId="9" fillId="25" borderId="19" xfId="72" applyFill="1" applyBorder="1" applyAlignment="1">
      <alignment vertical="center"/>
    </xf>
    <xf numFmtId="0" fontId="9" fillId="25" borderId="0" xfId="72" applyFill="1" applyBorder="1" applyAlignment="1">
      <alignment vertical="center"/>
    </xf>
    <xf numFmtId="0" fontId="18" fillId="27" borderId="0" xfId="40" applyFont="1" applyFill="1" applyBorder="1" applyAlignment="1">
      <alignment horizontal="left" vertical="center" indent="1"/>
    </xf>
    <xf numFmtId="3" fontId="87" fillId="26" borderId="0" xfId="71" applyNumberFormat="1" applyFont="1" applyFill="1" applyBorder="1" applyAlignment="1">
      <alignment horizontal="right" vertical="center"/>
    </xf>
    <xf numFmtId="0" fontId="17" fillId="25" borderId="0" xfId="0" applyFont="1" applyFill="1" applyBorder="1"/>
    <xf numFmtId="0" fontId="18" fillId="26" borderId="52" xfId="0" applyFont="1" applyFill="1" applyBorder="1" applyAlignment="1">
      <alignment horizontal="center"/>
    </xf>
    <xf numFmtId="0" fontId="77" fillId="25"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19" fillId="24" borderId="0" xfId="40" applyFont="1" applyFill="1" applyBorder="1" applyAlignment="1" applyProtection="1">
      <alignment horizontal="left" indent="1"/>
    </xf>
    <xf numFmtId="0" fontId="9" fillId="0" borderId="0" xfId="227" applyProtection="1">
      <protection locked="0"/>
    </xf>
    <xf numFmtId="0" fontId="20" fillId="25" borderId="0" xfId="227" applyFont="1" applyFill="1" applyBorder="1" applyProtection="1"/>
    <xf numFmtId="0" fontId="9" fillId="25" borderId="0" xfId="227" applyFill="1" applyProtection="1"/>
    <xf numFmtId="0" fontId="12" fillId="25" borderId="0" xfId="227" applyFont="1" applyFill="1" applyBorder="1" applyProtection="1"/>
    <xf numFmtId="1" fontId="19" fillId="25" borderId="0" xfId="227" applyNumberFormat="1" applyFont="1" applyFill="1" applyBorder="1" applyAlignment="1" applyProtection="1">
      <alignment horizontal="center"/>
    </xf>
    <xf numFmtId="3" fontId="19" fillId="25" borderId="0" xfId="227" applyNumberFormat="1" applyFont="1" applyFill="1" applyBorder="1" applyAlignment="1" applyProtection="1">
      <alignment horizontal="center"/>
    </xf>
    <xf numFmtId="0" fontId="83" fillId="25" borderId="0" xfId="227" applyFont="1" applyFill="1" applyBorder="1" applyAlignment="1" applyProtection="1">
      <alignment horizontal="left" vertical="center"/>
    </xf>
    <xf numFmtId="0" fontId="9" fillId="0" borderId="0" xfId="227" applyBorder="1" applyProtection="1"/>
    <xf numFmtId="0" fontId="17" fillId="25" borderId="0" xfId="227" applyFont="1" applyFill="1" applyBorder="1" applyProtection="1"/>
    <xf numFmtId="0" fontId="36" fillId="25" borderId="0" xfId="227" applyFont="1" applyFill="1" applyBorder="1" applyProtection="1"/>
    <xf numFmtId="0" fontId="68" fillId="25" borderId="20" xfId="227" applyFont="1" applyFill="1" applyBorder="1" applyAlignment="1" applyProtection="1">
      <alignment horizontal="center"/>
    </xf>
    <xf numFmtId="166" fontId="19" fillId="26" borderId="0" xfId="227" applyNumberFormat="1" applyFont="1" applyFill="1" applyBorder="1" applyAlignment="1" applyProtection="1">
      <alignment horizontal="right"/>
      <protection locked="0"/>
    </xf>
    <xf numFmtId="166" fontId="19" fillId="26" borderId="0" xfId="227" applyNumberFormat="1" applyFont="1" applyFill="1" applyBorder="1" applyAlignment="1" applyProtection="1"/>
    <xf numFmtId="166" fontId="19" fillId="25" borderId="0" xfId="227" applyNumberFormat="1" applyFont="1" applyFill="1" applyBorder="1" applyAlignment="1" applyProtection="1"/>
    <xf numFmtId="0" fontId="9" fillId="25" borderId="20" xfId="227" applyFill="1" applyBorder="1" applyProtection="1"/>
    <xf numFmtId="0" fontId="48" fillId="0" borderId="0" xfId="227" applyFont="1" applyProtection="1">
      <protection locked="0"/>
    </xf>
    <xf numFmtId="0" fontId="48" fillId="25" borderId="0" xfId="227" applyFont="1" applyFill="1" applyProtection="1"/>
    <xf numFmtId="0" fontId="13" fillId="25" borderId="0" xfId="227" applyFont="1" applyFill="1" applyBorder="1" applyProtection="1"/>
    <xf numFmtId="166" fontId="18" fillId="26" borderId="0" xfId="227" applyNumberFormat="1" applyFont="1" applyFill="1" applyBorder="1" applyAlignment="1" applyProtection="1"/>
    <xf numFmtId="166" fontId="18" fillId="25" borderId="0" xfId="227" applyNumberFormat="1" applyFont="1" applyFill="1" applyBorder="1" applyAlignment="1" applyProtection="1"/>
    <xf numFmtId="0" fontId="48" fillId="25" borderId="20" xfId="227" applyFont="1" applyFill="1" applyBorder="1" applyProtection="1"/>
    <xf numFmtId="166" fontId="77" fillId="26" borderId="0" xfId="227" applyNumberFormat="1" applyFont="1" applyFill="1" applyBorder="1" applyAlignment="1" applyProtection="1"/>
    <xf numFmtId="166" fontId="77" fillId="25" borderId="0" xfId="227" applyNumberFormat="1" applyFont="1" applyFill="1" applyBorder="1" applyAlignment="1" applyProtection="1"/>
    <xf numFmtId="0" fontId="18" fillId="25" borderId="13" xfId="227" applyFont="1" applyFill="1" applyBorder="1" applyAlignment="1" applyProtection="1"/>
    <xf numFmtId="0" fontId="18" fillId="25" borderId="13" xfId="227" applyFont="1" applyFill="1" applyBorder="1" applyAlignment="1" applyProtection="1">
      <alignment horizontal="right"/>
    </xf>
    <xf numFmtId="0" fontId="18" fillId="25" borderId="13" xfId="227" applyFont="1" applyFill="1" applyBorder="1" applyAlignment="1" applyProtection="1">
      <alignment horizontal="center"/>
    </xf>
    <xf numFmtId="0" fontId="18" fillId="25" borderId="13" xfId="227" applyFont="1" applyFill="1" applyBorder="1" applyAlignment="1" applyProtection="1">
      <alignment horizontal="center" vertical="center"/>
    </xf>
    <xf numFmtId="0" fontId="18" fillId="25" borderId="13" xfId="227" applyFont="1" applyFill="1" applyBorder="1" applyAlignment="1" applyProtection="1">
      <alignment vertical="center"/>
    </xf>
    <xf numFmtId="0" fontId="18" fillId="25" borderId="13" xfId="227" applyFont="1" applyFill="1" applyBorder="1" applyAlignment="1" applyProtection="1">
      <alignment horizontal="right" vertical="center"/>
    </xf>
    <xf numFmtId="0" fontId="9" fillId="0" borderId="0" xfId="227" applyAlignment="1" applyProtection="1">
      <alignment vertical="center"/>
      <protection locked="0"/>
    </xf>
    <xf numFmtId="0" fontId="9" fillId="25" borderId="0" xfId="227" applyFill="1" applyAlignment="1" applyProtection="1">
      <alignment vertical="center"/>
    </xf>
    <xf numFmtId="0" fontId="9" fillId="25" borderId="0" xfId="227" applyFill="1" applyBorder="1" applyAlignment="1" applyProtection="1">
      <alignment vertical="center"/>
    </xf>
    <xf numFmtId="0" fontId="9" fillId="25" borderId="20" xfId="227" applyFill="1" applyBorder="1" applyAlignment="1" applyProtection="1">
      <alignment vertical="center"/>
    </xf>
    <xf numFmtId="0" fontId="103" fillId="26" borderId="17" xfId="227" applyFont="1" applyFill="1" applyBorder="1" applyAlignment="1" applyProtection="1">
      <alignment vertical="center"/>
    </xf>
    <xf numFmtId="0" fontId="103" fillId="26" borderId="16" xfId="227" applyFont="1" applyFill="1" applyBorder="1" applyAlignment="1" applyProtection="1">
      <alignment vertical="center"/>
    </xf>
    <xf numFmtId="0" fontId="82" fillId="26" borderId="15" xfId="227" applyFont="1" applyFill="1" applyBorder="1" applyAlignment="1" applyProtection="1">
      <alignment vertical="center"/>
    </xf>
    <xf numFmtId="0" fontId="23" fillId="0" borderId="0" xfId="227" applyFont="1" applyBorder="1" applyAlignment="1" applyProtection="1"/>
    <xf numFmtId="0" fontId="9" fillId="25" borderId="0" xfId="227" applyFill="1" applyBorder="1" applyProtection="1"/>
    <xf numFmtId="0" fontId="64" fillId="0" borderId="0" xfId="227" applyFont="1" applyProtection="1">
      <protection locked="0"/>
    </xf>
    <xf numFmtId="0" fontId="64" fillId="25" borderId="0" xfId="227" applyFont="1" applyFill="1" applyProtection="1"/>
    <xf numFmtId="0" fontId="70" fillId="25" borderId="0" xfId="227" applyFont="1" applyFill="1" applyBorder="1" applyProtection="1"/>
    <xf numFmtId="0" fontId="64" fillId="25" borderId="20" xfId="227" applyFont="1" applyFill="1" applyBorder="1" applyProtection="1"/>
    <xf numFmtId="0" fontId="63" fillId="0" borderId="0" xfId="227" applyFont="1" applyProtection="1">
      <protection locked="0"/>
    </xf>
    <xf numFmtId="0" fontId="63" fillId="25" borderId="0" xfId="227" applyFont="1" applyFill="1" applyProtection="1"/>
    <xf numFmtId="0" fontId="66" fillId="25" borderId="0" xfId="227" applyFont="1" applyFill="1" applyBorder="1" applyProtection="1"/>
    <xf numFmtId="0" fontId="63" fillId="25" borderId="20" xfId="227" applyFont="1" applyFill="1" applyBorder="1" applyProtection="1"/>
    <xf numFmtId="0" fontId="20" fillId="0" borderId="0" xfId="227" applyFont="1" applyBorder="1" applyProtection="1"/>
    <xf numFmtId="0" fontId="20" fillId="25" borderId="20" xfId="227" applyFont="1" applyFill="1" applyBorder="1" applyProtection="1"/>
    <xf numFmtId="0" fontId="18" fillId="25" borderId="0" xfId="227" applyFont="1" applyFill="1" applyBorder="1" applyAlignment="1" applyProtection="1">
      <alignment horizontal="center" vertical="center"/>
    </xf>
    <xf numFmtId="0" fontId="67" fillId="25" borderId="0" xfId="227" applyFont="1" applyFill="1" applyBorder="1" applyProtection="1"/>
    <xf numFmtId="0" fontId="9" fillId="25" borderId="22" xfId="227" applyFill="1" applyBorder="1" applyProtection="1"/>
    <xf numFmtId="0" fontId="9" fillId="25" borderId="23" xfId="227" applyFill="1" applyBorder="1" applyProtection="1"/>
    <xf numFmtId="0" fontId="9" fillId="26" borderId="0" xfId="227" applyFill="1" applyBorder="1" applyProtection="1"/>
    <xf numFmtId="0" fontId="9" fillId="25" borderId="18" xfId="227" applyFill="1" applyBorder="1" applyProtection="1"/>
    <xf numFmtId="0" fontId="20" fillId="25" borderId="18" xfId="227" applyFont="1" applyFill="1" applyBorder="1" applyAlignment="1" applyProtection="1">
      <alignment horizontal="left"/>
    </xf>
    <xf numFmtId="0" fontId="21" fillId="30" borderId="19" xfId="227" applyFont="1" applyFill="1" applyBorder="1" applyAlignment="1" applyProtection="1">
      <alignment horizontal="center" vertical="center"/>
    </xf>
    <xf numFmtId="0" fontId="48" fillId="25" borderId="0" xfId="227" applyFont="1" applyFill="1" applyBorder="1" applyProtection="1"/>
    <xf numFmtId="0" fontId="12" fillId="25" borderId="19" xfId="227" applyFont="1" applyFill="1" applyBorder="1" applyProtection="1"/>
    <xf numFmtId="165" fontId="23" fillId="25" borderId="0" xfId="227" applyNumberFormat="1" applyFont="1" applyFill="1" applyBorder="1" applyAlignment="1" applyProtection="1">
      <alignment horizontal="right"/>
    </xf>
    <xf numFmtId="165" fontId="19"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8" fontId="62" fillId="25" borderId="0" xfId="227" applyNumberFormat="1" applyFont="1" applyFill="1" applyBorder="1" applyAlignment="1" applyProtection="1">
      <alignment horizontal="center"/>
    </xf>
    <xf numFmtId="0" fontId="17" fillId="25" borderId="19" xfId="227" applyFont="1" applyFill="1" applyBorder="1" applyProtection="1"/>
    <xf numFmtId="0" fontId="20" fillId="0" borderId="0" xfId="227" applyFont="1" applyProtection="1">
      <protection locked="0"/>
    </xf>
    <xf numFmtId="0" fontId="20" fillId="25" borderId="0" xfId="227" applyFont="1" applyFill="1" applyProtection="1"/>
    <xf numFmtId="166" fontId="19" fillId="26" borderId="0" xfId="227" applyNumberFormat="1" applyFont="1" applyFill="1" applyBorder="1" applyAlignment="1" applyProtection="1">
      <alignment horizontal="right"/>
    </xf>
    <xf numFmtId="166" fontId="18" fillId="26" borderId="0" xfId="227" applyNumberFormat="1" applyFont="1" applyFill="1" applyBorder="1" applyAlignment="1" applyProtection="1">
      <alignment horizontal="right"/>
    </xf>
    <xf numFmtId="0" fontId="20" fillId="25" borderId="0" xfId="227" applyFont="1" applyFill="1" applyBorder="1" applyAlignment="1" applyProtection="1">
      <alignment vertical="center"/>
    </xf>
    <xf numFmtId="0" fontId="18" fillId="27" borderId="0" xfId="40" applyFont="1" applyFill="1" applyBorder="1" applyAlignment="1" applyProtection="1">
      <alignment horizontal="left" indent="1"/>
    </xf>
    <xf numFmtId="0" fontId="66" fillId="25" borderId="19" xfId="227" applyFont="1" applyFill="1" applyBorder="1" applyProtection="1"/>
    <xf numFmtId="166" fontId="77" fillId="26" borderId="0" xfId="227" applyNumberFormat="1" applyFont="1" applyFill="1" applyBorder="1" applyAlignment="1" applyProtection="1">
      <alignment horizontal="right"/>
    </xf>
    <xf numFmtId="0" fontId="63" fillId="25" borderId="0" xfId="227" applyFont="1" applyFill="1" applyBorder="1" applyProtection="1"/>
    <xf numFmtId="165" fontId="10" fillId="25" borderId="0" xfId="227" applyNumberFormat="1" applyFont="1" applyFill="1" applyBorder="1" applyAlignment="1" applyProtection="1">
      <alignment horizontal="center"/>
    </xf>
    <xf numFmtId="0" fontId="10" fillId="25" borderId="0" xfId="227" applyFont="1" applyFill="1" applyBorder="1" applyProtection="1"/>
    <xf numFmtId="0" fontId="13" fillId="25" borderId="19" xfId="227" applyFont="1" applyFill="1" applyBorder="1" applyProtection="1"/>
    <xf numFmtId="0" fontId="18" fillId="25" borderId="0" xfId="227" applyFont="1" applyFill="1" applyBorder="1" applyAlignment="1" applyProtection="1">
      <alignment horizontal="left"/>
    </xf>
    <xf numFmtId="0" fontId="19" fillId="25" borderId="0" xfId="227" applyFont="1" applyFill="1" applyBorder="1" applyProtection="1"/>
    <xf numFmtId="0" fontId="65" fillId="25" borderId="0" xfId="227" applyFont="1" applyFill="1" applyBorder="1" applyProtection="1"/>
    <xf numFmtId="0" fontId="9" fillId="25" borderId="0" xfId="227" applyFill="1" applyBorder="1" applyAlignment="1" applyProtection="1">
      <alignment vertical="justify"/>
    </xf>
    <xf numFmtId="0" fontId="9" fillId="25" borderId="19" xfId="227" applyFill="1" applyBorder="1" applyProtection="1"/>
    <xf numFmtId="0" fontId="18" fillId="25" borderId="0" xfId="227" applyFont="1" applyFill="1" applyBorder="1" applyAlignment="1" applyProtection="1">
      <alignment horizontal="center"/>
    </xf>
    <xf numFmtId="0" fontId="9" fillId="25" borderId="21" xfId="227" applyFill="1" applyBorder="1" applyProtection="1"/>
    <xf numFmtId="0" fontId="48" fillId="25" borderId="22" xfId="227" applyFont="1" applyFill="1" applyBorder="1" applyAlignment="1" applyProtection="1">
      <alignment horizontal="left"/>
    </xf>
    <xf numFmtId="0" fontId="16" fillId="25" borderId="22" xfId="227" applyFont="1" applyFill="1" applyBorder="1" applyAlignment="1" applyProtection="1">
      <alignment horizontal="left"/>
    </xf>
    <xf numFmtId="0" fontId="23" fillId="25" borderId="22" xfId="227" applyFont="1" applyFill="1" applyBorder="1" applyProtection="1"/>
    <xf numFmtId="0" fontId="18" fillId="25" borderId="0" xfId="227" applyFont="1" applyFill="1" applyBorder="1" applyAlignment="1" applyProtection="1">
      <alignment horizontal="right"/>
    </xf>
    <xf numFmtId="0" fontId="9" fillId="0" borderId="18" xfId="227" applyFill="1" applyBorder="1" applyProtection="1"/>
    <xf numFmtId="0" fontId="9" fillId="0" borderId="0" xfId="227" applyProtection="1"/>
    <xf numFmtId="0" fontId="21" fillId="30" borderId="20" xfId="227" applyFont="1" applyFill="1" applyBorder="1" applyAlignment="1" applyProtection="1">
      <alignment horizontal="center" vertical="center"/>
    </xf>
    <xf numFmtId="0" fontId="116" fillId="0" borderId="0" xfId="227" applyFont="1" applyProtection="1">
      <protection locked="0"/>
    </xf>
    <xf numFmtId="0" fontId="116" fillId="25" borderId="0" xfId="227" applyFont="1" applyFill="1" applyProtection="1"/>
    <xf numFmtId="164" fontId="69" fillId="25" borderId="0" xfId="227" applyNumberFormat="1" applyFont="1" applyFill="1" applyBorder="1" applyAlignment="1" applyProtection="1">
      <alignment horizontal="center"/>
    </xf>
    <xf numFmtId="0" fontId="31" fillId="25" borderId="20" xfId="227" applyFont="1" applyFill="1" applyBorder="1" applyProtection="1"/>
    <xf numFmtId="1" fontId="18" fillId="25" borderId="0" xfId="227" applyNumberFormat="1" applyFont="1" applyFill="1" applyBorder="1" applyAlignment="1" applyProtection="1">
      <alignment horizontal="center"/>
    </xf>
    <xf numFmtId="164" fontId="62" fillId="25" borderId="0" xfId="227" applyNumberFormat="1" applyFont="1" applyFill="1" applyBorder="1" applyAlignment="1" applyProtection="1">
      <alignment horizontal="center"/>
    </xf>
    <xf numFmtId="0" fontId="62" fillId="25" borderId="0" xfId="227" applyFont="1" applyFill="1" applyBorder="1" applyAlignment="1" applyProtection="1">
      <alignment horizontal="left"/>
    </xf>
    <xf numFmtId="164" fontId="18" fillId="25" borderId="0" xfId="227" applyNumberFormat="1" applyFont="1" applyFill="1" applyBorder="1" applyAlignment="1" applyProtection="1">
      <alignment horizontal="center"/>
    </xf>
    <xf numFmtId="0" fontId="23" fillId="25" borderId="0" xfId="227" applyFont="1" applyFill="1" applyBorder="1" applyAlignment="1" applyProtection="1">
      <alignment horizontal="right"/>
    </xf>
    <xf numFmtId="0" fontId="30" fillId="0" borderId="0" xfId="227" applyFont="1" applyProtection="1">
      <protection locked="0"/>
    </xf>
    <xf numFmtId="0" fontId="30" fillId="25" borderId="0" xfId="227" applyFont="1" applyFill="1" applyProtection="1"/>
    <xf numFmtId="0" fontId="30" fillId="25" borderId="0" xfId="227" applyFont="1" applyFill="1" applyBorder="1" applyProtection="1"/>
    <xf numFmtId="0" fontId="30" fillId="25" borderId="20" xfId="227" applyFont="1" applyFill="1" applyBorder="1" applyProtection="1"/>
    <xf numFmtId="0" fontId="28" fillId="0" borderId="0" xfId="227" applyFont="1" applyProtection="1">
      <protection locked="0"/>
    </xf>
    <xf numFmtId="0" fontId="28" fillId="25" borderId="0" xfId="227" applyFont="1" applyFill="1" applyProtection="1"/>
    <xf numFmtId="0" fontId="28" fillId="25" borderId="20" xfId="227" applyFont="1" applyFill="1" applyBorder="1" applyProtection="1"/>
    <xf numFmtId="165" fontId="9" fillId="0" borderId="0" xfId="227" applyNumberFormat="1" applyProtection="1">
      <protection locked="0"/>
    </xf>
    <xf numFmtId="0" fontId="18" fillId="25" borderId="0" xfId="227" applyFont="1" applyFill="1" applyBorder="1" applyAlignment="1" applyProtection="1">
      <alignment horizontal="center" vertical="distributed"/>
    </xf>
    <xf numFmtId="0" fontId="9" fillId="25" borderId="0" xfId="227" applyFill="1" applyBorder="1" applyAlignment="1" applyProtection="1"/>
    <xf numFmtId="0" fontId="82" fillId="26" borderId="15" xfId="227" applyFont="1" applyFill="1" applyBorder="1" applyAlignment="1" applyProtection="1"/>
    <xf numFmtId="0" fontId="48" fillId="25" borderId="0" xfId="227" applyFont="1" applyFill="1" applyBorder="1" applyAlignment="1" applyProtection="1">
      <alignment horizontal="left"/>
    </xf>
    <xf numFmtId="0" fontId="16" fillId="25" borderId="0" xfId="227" applyFont="1" applyFill="1" applyBorder="1" applyAlignment="1" applyProtection="1">
      <alignment horizontal="left"/>
    </xf>
    <xf numFmtId="0" fontId="23" fillId="0" borderId="0" xfId="227" applyFont="1" applyBorder="1" applyAlignment="1" applyProtection="1">
      <alignment vertical="center"/>
    </xf>
    <xf numFmtId="0" fontId="16" fillId="25" borderId="20" xfId="227" applyFont="1" applyFill="1" applyBorder="1" applyAlignment="1" applyProtection="1">
      <alignment horizontal="left"/>
    </xf>
    <xf numFmtId="0" fontId="23" fillId="25" borderId="22" xfId="227" applyFont="1" applyFill="1" applyBorder="1" applyAlignment="1" applyProtection="1">
      <alignment horizontal="right"/>
    </xf>
    <xf numFmtId="0" fontId="16" fillId="25" borderId="23" xfId="227" applyFont="1" applyFill="1" applyBorder="1" applyAlignment="1" applyProtection="1">
      <alignment horizontal="left"/>
    </xf>
    <xf numFmtId="0" fontId="9" fillId="26" borderId="0" xfId="227" applyFill="1" applyProtection="1"/>
    <xf numFmtId="0" fontId="9" fillId="25" borderId="0" xfId="227" applyFill="1" applyBorder="1" applyAlignment="1" applyProtection="1">
      <alignment horizontal="left"/>
    </xf>
    <xf numFmtId="0" fontId="18" fillId="26" borderId="13" xfId="62" applyFont="1" applyFill="1" applyBorder="1" applyAlignment="1">
      <alignment horizontal="center" vertical="center"/>
    </xf>
    <xf numFmtId="0" fontId="18" fillId="26" borderId="85" xfId="70" applyFont="1" applyFill="1" applyBorder="1" applyAlignment="1">
      <alignment horizontal="center"/>
    </xf>
    <xf numFmtId="0" fontId="18" fillId="25" borderId="71" xfId="70" applyFont="1" applyFill="1" applyBorder="1" applyAlignment="1">
      <alignment horizontal="center" vertical="center" wrapText="1"/>
    </xf>
    <xf numFmtId="0" fontId="18" fillId="25" borderId="86" xfId="70" applyFont="1" applyFill="1" applyBorder="1" applyAlignment="1">
      <alignment horizontal="center" vertical="center" wrapText="1"/>
    </xf>
    <xf numFmtId="0" fontId="23" fillId="25" borderId="0" xfId="62" applyFont="1" applyFill="1" applyBorder="1" applyAlignment="1">
      <alignment wrapText="1"/>
    </xf>
    <xf numFmtId="0" fontId="16" fillId="25" borderId="22" xfId="62" applyFont="1" applyFill="1" applyBorder="1" applyAlignment="1">
      <alignment horizontal="left"/>
    </xf>
    <xf numFmtId="0" fontId="16" fillId="25" borderId="49" xfId="62" applyFont="1" applyFill="1" applyBorder="1" applyAlignment="1">
      <alignment horizontal="left"/>
    </xf>
    <xf numFmtId="0" fontId="89" fillId="25" borderId="0" xfId="71" applyFont="1" applyFill="1" applyBorder="1" applyAlignment="1">
      <alignment horizontal="left" vertical="center"/>
    </xf>
    <xf numFmtId="3" fontId="80" fillId="24" borderId="0" xfId="40" applyNumberFormat="1" applyFont="1" applyFill="1" applyBorder="1" applyAlignment="1">
      <alignment horizontal="left" vertical="center" wrapText="1" indent="1"/>
    </xf>
    <xf numFmtId="3" fontId="9" fillId="25" borderId="0" xfId="62" applyNumberFormat="1" applyFill="1" applyBorder="1"/>
    <xf numFmtId="0" fontId="136" fillId="25" borderId="0" xfId="62" applyFont="1" applyFill="1" applyBorder="1" applyAlignment="1">
      <alignment vertical="center"/>
    </xf>
    <xf numFmtId="0" fontId="18" fillId="25" borderId="0" xfId="78" applyFont="1" applyFill="1" applyBorder="1" applyAlignment="1">
      <alignment horizontal="center" vertical="center"/>
    </xf>
    <xf numFmtId="0" fontId="18" fillId="25" borderId="11" xfId="78" applyFont="1" applyFill="1" applyBorder="1" applyAlignment="1">
      <alignment horizontal="center" vertical="center"/>
    </xf>
    <xf numFmtId="0" fontId="18" fillId="25" borderId="11" xfId="78" applyFont="1" applyFill="1" applyBorder="1" applyAlignment="1">
      <alignment horizontal="center" vertical="center" wrapText="1"/>
    </xf>
    <xf numFmtId="3" fontId="77" fillId="26" borderId="0" xfId="71" applyNumberFormat="1" applyFont="1" applyFill="1" applyBorder="1" applyAlignment="1">
      <alignment horizontal="right" vertical="center"/>
    </xf>
    <xf numFmtId="0" fontId="138" fillId="27" borderId="0" xfId="40" applyFont="1" applyFill="1" applyBorder="1" applyAlignment="1">
      <alignment horizontal="left" vertical="center"/>
    </xf>
    <xf numFmtId="3" fontId="139" fillId="26" borderId="0" xfId="62" applyNumberFormat="1" applyFont="1" applyFill="1" applyBorder="1" applyAlignment="1">
      <alignment horizontal="right" vertical="center"/>
    </xf>
    <xf numFmtId="170" fontId="138" fillId="26" borderId="0" xfId="62" applyNumberFormat="1" applyFont="1" applyFill="1" applyBorder="1" applyAlignment="1">
      <alignment horizontal="right" vertical="center"/>
    </xf>
    <xf numFmtId="0" fontId="19" fillId="25" borderId="0" xfId="62" applyFont="1" applyFill="1" applyBorder="1" applyAlignment="1">
      <alignment wrapText="1"/>
    </xf>
    <xf numFmtId="0" fontId="36" fillId="25" borderId="0" xfId="62" applyFont="1" applyFill="1" applyBorder="1" applyAlignment="1"/>
    <xf numFmtId="0" fontId="98" fillId="25" borderId="0" xfId="68" applyFill="1" applyBorder="1" applyAlignment="1" applyProtection="1">
      <alignment horizontal="left"/>
    </xf>
    <xf numFmtId="0" fontId="89" fillId="26" borderId="48" xfId="63" applyFont="1" applyFill="1" applyBorder="1" applyAlignment="1">
      <alignment horizontal="right"/>
    </xf>
    <xf numFmtId="3" fontId="77" fillId="26" borderId="0" xfId="40" applyNumberFormat="1" applyFont="1" applyFill="1" applyBorder="1" applyAlignment="1">
      <alignment horizontal="right" wrapText="1"/>
    </xf>
    <xf numFmtId="0" fontId="18" fillId="25" borderId="0" xfId="70" applyFont="1" applyFill="1" applyBorder="1" applyAlignment="1">
      <alignment horizontal="center" vertical="center" wrapText="1"/>
    </xf>
    <xf numFmtId="0" fontId="48" fillId="25" borderId="0" xfId="70" applyFont="1" applyFill="1" applyBorder="1"/>
    <xf numFmtId="0" fontId="18" fillId="0" borderId="0" xfId="70" applyFont="1" applyBorder="1" applyAlignment="1">
      <alignment horizontal="center" vertical="center" wrapText="1"/>
    </xf>
    <xf numFmtId="0" fontId="48" fillId="25" borderId="0" xfId="70" applyFont="1" applyFill="1" applyBorder="1" applyAlignment="1">
      <alignment vertical="center"/>
    </xf>
    <xf numFmtId="0" fontId="77" fillId="24" borderId="0" xfId="66" applyFont="1" applyFill="1" applyBorder="1" applyAlignment="1">
      <alignment horizontal="left" vertical="center"/>
    </xf>
    <xf numFmtId="3" fontId="77" fillId="25" borderId="10" xfId="70" applyNumberFormat="1" applyFont="1" applyFill="1" applyBorder="1" applyAlignment="1">
      <alignment vertical="center"/>
    </xf>
    <xf numFmtId="3" fontId="77" fillId="25" borderId="10" xfId="70" applyNumberFormat="1" applyFont="1" applyFill="1" applyBorder="1" applyAlignment="1">
      <alignment horizontal="right" vertical="center"/>
    </xf>
    <xf numFmtId="3" fontId="77" fillId="26" borderId="10" xfId="70" applyNumberFormat="1" applyFont="1" applyFill="1" applyBorder="1" applyAlignment="1">
      <alignment vertical="center"/>
    </xf>
    <xf numFmtId="0" fontId="85" fillId="25" borderId="19" xfId="63" applyFont="1" applyFill="1" applyBorder="1" applyAlignment="1">
      <alignment vertical="center"/>
    </xf>
    <xf numFmtId="0" fontId="19" fillId="25" borderId="0" xfId="70" applyFont="1" applyFill="1" applyBorder="1" applyAlignment="1">
      <alignment horizontal="center" vertical="center" wrapText="1"/>
    </xf>
    <xf numFmtId="0" fontId="9" fillId="25" borderId="0" xfId="70" applyFont="1" applyFill="1" applyBorder="1"/>
    <xf numFmtId="0" fontId="19" fillId="27" borderId="0" xfId="40" applyFont="1" applyFill="1" applyBorder="1" applyAlignment="1">
      <alignment horizontal="left" vertical="center" indent="1"/>
    </xf>
    <xf numFmtId="0" fontId="23" fillId="26" borderId="0" xfId="70" applyFont="1" applyFill="1" applyAlignment="1"/>
    <xf numFmtId="3" fontId="10" fillId="25" borderId="0" xfId="70" applyNumberFormat="1" applyFont="1" applyFill="1" applyBorder="1" applyAlignment="1">
      <alignment vertical="center"/>
    </xf>
    <xf numFmtId="3" fontId="19" fillId="25" borderId="0" xfId="70" applyNumberFormat="1" applyFont="1" applyFill="1" applyBorder="1" applyAlignment="1">
      <alignment horizontal="right" vertical="center"/>
    </xf>
    <xf numFmtId="3" fontId="19" fillId="26" borderId="0" xfId="70" applyNumberFormat="1" applyFont="1" applyFill="1" applyBorder="1" applyAlignment="1">
      <alignment horizontal="right" vertical="center"/>
    </xf>
    <xf numFmtId="0" fontId="79" fillId="25" borderId="19" xfId="63" applyFont="1" applyFill="1" applyBorder="1"/>
    <xf numFmtId="0" fontId="19" fillId="0" borderId="0" xfId="70" applyFont="1" applyBorder="1" applyAlignment="1">
      <alignment horizontal="center" vertical="center" wrapText="1"/>
    </xf>
    <xf numFmtId="3" fontId="15" fillId="25" borderId="0" xfId="70" applyNumberFormat="1" applyFont="1" applyFill="1" applyBorder="1" applyAlignment="1">
      <alignment horizontal="right" vertical="center"/>
    </xf>
    <xf numFmtId="3" fontId="15" fillId="25" borderId="0" xfId="70" applyNumberFormat="1" applyFont="1" applyFill="1" applyBorder="1" applyAlignment="1">
      <alignment vertical="center"/>
    </xf>
    <xf numFmtId="3" fontId="15" fillId="26" borderId="0" xfId="70" applyNumberFormat="1" applyFont="1" applyFill="1" applyBorder="1" applyAlignment="1">
      <alignment vertical="center"/>
    </xf>
    <xf numFmtId="0" fontId="23" fillId="26" borderId="0" xfId="70" applyFont="1" applyFill="1" applyAlignment="1">
      <alignment vertical="center"/>
    </xf>
    <xf numFmtId="4" fontId="77" fillId="25" borderId="0" xfId="70" applyNumberFormat="1" applyFont="1" applyFill="1" applyBorder="1" applyAlignment="1">
      <alignment horizontal="right" vertical="center"/>
    </xf>
    <xf numFmtId="4" fontId="77" fillId="26" borderId="0" xfId="70" applyNumberFormat="1" applyFont="1" applyFill="1" applyBorder="1" applyAlignment="1">
      <alignment horizontal="right" vertical="center"/>
    </xf>
    <xf numFmtId="4" fontId="10" fillId="25" borderId="0" xfId="70" applyNumberFormat="1" applyFont="1" applyFill="1" applyBorder="1" applyAlignment="1">
      <alignment vertical="center"/>
    </xf>
    <xf numFmtId="4" fontId="19" fillId="25" borderId="0" xfId="70" applyNumberFormat="1" applyFont="1" applyFill="1" applyBorder="1" applyAlignment="1">
      <alignment horizontal="right" vertical="center"/>
    </xf>
    <xf numFmtId="4" fontId="19" fillId="26" borderId="0" xfId="70" applyNumberFormat="1" applyFont="1" applyFill="1" applyBorder="1" applyAlignment="1">
      <alignment horizontal="right" vertical="center"/>
    </xf>
    <xf numFmtId="4" fontId="10" fillId="26" borderId="0" xfId="70" applyNumberFormat="1" applyFont="1" applyFill="1" applyBorder="1" applyAlignment="1">
      <alignment horizontal="right" vertical="center"/>
    </xf>
    <xf numFmtId="0" fontId="31" fillId="26" borderId="0" xfId="70" applyFont="1" applyFill="1" applyBorder="1" applyAlignment="1">
      <alignment vertical="center"/>
    </xf>
    <xf numFmtId="0" fontId="18" fillId="26" borderId="0" xfId="70" applyFont="1" applyFill="1" applyBorder="1" applyAlignment="1">
      <alignment horizontal="center" vertical="center" wrapText="1"/>
    </xf>
    <xf numFmtId="4" fontId="15" fillId="25" borderId="0" xfId="70" applyNumberFormat="1" applyFont="1" applyFill="1" applyBorder="1" applyAlignment="1">
      <alignment vertical="center"/>
    </xf>
    <xf numFmtId="4" fontId="15" fillId="26" borderId="0" xfId="70" applyNumberFormat="1" applyFont="1" applyFill="1" applyBorder="1" applyAlignment="1">
      <alignment vertical="center"/>
    </xf>
    <xf numFmtId="0" fontId="18" fillId="25" borderId="0" xfId="70" applyFont="1" applyFill="1" applyBorder="1" applyAlignment="1">
      <alignment horizontal="center" wrapText="1"/>
    </xf>
    <xf numFmtId="0" fontId="48" fillId="25" borderId="0" xfId="70" applyFont="1" applyFill="1" applyBorder="1" applyAlignment="1"/>
    <xf numFmtId="0" fontId="31" fillId="26" borderId="0" xfId="70" applyFont="1" applyFill="1" applyBorder="1" applyAlignment="1"/>
    <xf numFmtId="4" fontId="77" fillId="25" borderId="0" xfId="70" applyNumberFormat="1" applyFont="1" applyFill="1" applyBorder="1" applyAlignment="1"/>
    <xf numFmtId="4" fontId="77" fillId="26" borderId="0" xfId="70" applyNumberFormat="1" applyFont="1" applyFill="1" applyBorder="1" applyAlignment="1">
      <alignment horizontal="right"/>
    </xf>
    <xf numFmtId="0" fontId="9" fillId="25" borderId="0" xfId="63" applyFont="1" applyFill="1" applyAlignment="1"/>
    <xf numFmtId="0" fontId="18" fillId="0" borderId="0" xfId="70" applyFont="1" applyBorder="1" applyAlignment="1">
      <alignment horizontal="center" wrapText="1"/>
    </xf>
    <xf numFmtId="3" fontId="10" fillId="25" borderId="0" xfId="70" applyNumberFormat="1" applyFont="1" applyFill="1" applyBorder="1" applyAlignment="1"/>
    <xf numFmtId="3" fontId="10" fillId="26" borderId="0" xfId="70" applyNumberFormat="1" applyFont="1" applyFill="1" applyBorder="1" applyAlignment="1"/>
    <xf numFmtId="0" fontId="142" fillId="27" borderId="0" xfId="40" applyFont="1" applyFill="1" applyBorder="1" applyAlignment="1">
      <alignment horizontal="left"/>
    </xf>
    <xf numFmtId="4" fontId="10" fillId="26" borderId="0" xfId="70" applyNumberFormat="1" applyFont="1" applyFill="1" applyBorder="1" applyAlignment="1">
      <alignment vertical="center"/>
    </xf>
    <xf numFmtId="4" fontId="19" fillId="25" borderId="0" xfId="70" applyNumberFormat="1" applyFont="1" applyFill="1" applyBorder="1" applyAlignment="1">
      <alignment vertical="center"/>
    </xf>
    <xf numFmtId="4" fontId="19" fillId="26" borderId="0" xfId="70" applyNumberFormat="1" applyFont="1" applyFill="1" applyBorder="1" applyAlignment="1">
      <alignment vertical="center"/>
    </xf>
    <xf numFmtId="166" fontId="19" fillId="25" borderId="0" xfId="70" applyNumberFormat="1" applyFont="1" applyFill="1" applyBorder="1" applyAlignment="1">
      <alignment vertical="center"/>
    </xf>
    <xf numFmtId="166" fontId="19" fillId="26" borderId="0" xfId="70" applyNumberFormat="1" applyFont="1" applyFill="1" applyBorder="1" applyAlignment="1">
      <alignment vertical="center"/>
    </xf>
    <xf numFmtId="10" fontId="10" fillId="25" borderId="0" xfId="58" applyNumberFormat="1" applyFont="1" applyFill="1" applyBorder="1" applyAlignment="1">
      <alignment vertical="center"/>
    </xf>
    <xf numFmtId="10" fontId="18" fillId="26" borderId="0" xfId="58" applyNumberFormat="1" applyFont="1" applyFill="1" applyBorder="1" applyAlignment="1">
      <alignment horizontal="center" vertical="center" wrapText="1"/>
    </xf>
    <xf numFmtId="0" fontId="77" fillId="24" borderId="0" xfId="66" applyFont="1" applyFill="1" applyBorder="1" applyAlignment="1">
      <alignment horizontal="left" indent="1"/>
    </xf>
    <xf numFmtId="10" fontId="77" fillId="25" borderId="0" xfId="58" applyNumberFormat="1" applyFont="1" applyFill="1" applyBorder="1" applyAlignment="1">
      <alignment vertical="center"/>
    </xf>
    <xf numFmtId="0" fontId="23" fillId="26" borderId="0" xfId="70" applyFont="1" applyFill="1" applyAlignment="1">
      <alignment horizontal="left" indent="3"/>
    </xf>
    <xf numFmtId="176" fontId="19" fillId="25" borderId="0" xfId="58" applyNumberFormat="1" applyFont="1" applyFill="1" applyBorder="1" applyAlignment="1">
      <alignment vertical="center"/>
    </xf>
    <xf numFmtId="176" fontId="19" fillId="26" borderId="0" xfId="58" applyNumberFormat="1" applyFont="1" applyFill="1" applyBorder="1" applyAlignment="1">
      <alignment vertical="center"/>
    </xf>
    <xf numFmtId="0" fontId="23" fillId="26" borderId="0" xfId="70" applyFont="1" applyFill="1" applyAlignment="1">
      <alignment horizontal="left" indent="2"/>
    </xf>
    <xf numFmtId="3" fontId="77" fillId="26" borderId="0" xfId="70" applyNumberFormat="1" applyFont="1" applyFill="1" applyBorder="1" applyAlignment="1"/>
    <xf numFmtId="0" fontId="77" fillId="24" borderId="0" xfId="66" applyFont="1" applyFill="1" applyBorder="1" applyAlignment="1"/>
    <xf numFmtId="176" fontId="80" fillId="26" borderId="0" xfId="58" applyNumberFormat="1" applyFont="1" applyFill="1" applyBorder="1" applyAlignment="1">
      <alignment vertical="center"/>
    </xf>
    <xf numFmtId="0" fontId="18" fillId="27" borderId="0" xfId="40" applyFont="1" applyFill="1" applyBorder="1" applyAlignment="1">
      <alignment horizontal="left" indent="1"/>
    </xf>
    <xf numFmtId="0" fontId="23" fillId="26" borderId="0" xfId="63" applyFont="1" applyFill="1" applyBorder="1" applyAlignment="1">
      <alignment horizontal="left"/>
    </xf>
    <xf numFmtId="1" fontId="18" fillId="26" borderId="0" xfId="70" applyNumberFormat="1" applyFont="1" applyFill="1" applyBorder="1" applyAlignment="1">
      <alignment horizontal="center" vertical="center" wrapText="1"/>
    </xf>
    <xf numFmtId="0" fontId="12" fillId="25" borderId="0" xfId="0" applyFont="1" applyFill="1" applyBorder="1"/>
    <xf numFmtId="0" fontId="77" fillId="25" borderId="0" xfId="0" applyFont="1" applyFill="1" applyBorder="1" applyAlignment="1">
      <alignment horizontal="left"/>
    </xf>
    <xf numFmtId="0" fontId="109" fillId="0" borderId="0" xfId="70" applyFont="1" applyFill="1" applyBorder="1"/>
    <xf numFmtId="0" fontId="109" fillId="0" borderId="0" xfId="70" applyFont="1" applyFill="1" applyBorder="1" applyAlignment="1">
      <alignment vertical="center"/>
    </xf>
    <xf numFmtId="0" fontId="109" fillId="0" borderId="0" xfId="70" applyFont="1" applyFill="1" applyAlignment="1">
      <alignment vertical="center"/>
    </xf>
    <xf numFmtId="0" fontId="109" fillId="0" borderId="0" xfId="70" applyFont="1" applyFill="1"/>
    <xf numFmtId="0" fontId="94" fillId="0" borderId="0" xfId="70" applyFont="1" applyFill="1" applyBorder="1" applyAlignment="1">
      <alignment wrapText="1"/>
    </xf>
    <xf numFmtId="166" fontId="109" fillId="0" borderId="0" xfId="70" applyNumberFormat="1" applyFont="1" applyFill="1" applyBorder="1" applyAlignment="1">
      <alignment vertical="center"/>
    </xf>
    <xf numFmtId="165" fontId="109" fillId="0" borderId="0" xfId="70" applyNumberFormat="1" applyFont="1" applyFill="1" applyBorder="1" applyAlignment="1">
      <alignment vertical="center"/>
    </xf>
    <xf numFmtId="0" fontId="19" fillId="36" borderId="0" xfId="62" applyFont="1" applyFill="1" applyBorder="1" applyAlignment="1">
      <alignment vertical="center"/>
    </xf>
    <xf numFmtId="0" fontId="94" fillId="32" borderId="0" xfId="62" applyFont="1" applyFill="1" applyBorder="1" applyAlignment="1">
      <alignment horizontal="left" wrapText="1"/>
    </xf>
    <xf numFmtId="0" fontId="50" fillId="36" borderId="0" xfId="62" applyFont="1" applyFill="1" applyAlignment="1">
      <alignment horizontal="center" vertical="center"/>
    </xf>
    <xf numFmtId="164" fontId="35" fillId="36" borderId="59" xfId="40" applyNumberFormat="1" applyFont="1" applyFill="1" applyBorder="1" applyAlignment="1">
      <alignment horizontal="left" vertical="center" wrapText="1"/>
    </xf>
    <xf numFmtId="164" fontId="35" fillId="36" borderId="0" xfId="40" applyNumberFormat="1" applyFont="1" applyFill="1" applyBorder="1" applyAlignment="1">
      <alignment horizontal="left" vertical="center" wrapText="1"/>
    </xf>
    <xf numFmtId="0" fontId="19" fillId="36" borderId="0" xfId="62" applyFont="1" applyFill="1" applyBorder="1" applyAlignment="1">
      <alignment vertical="center" wrapText="1"/>
    </xf>
    <xf numFmtId="171" fontId="111" fillId="33" borderId="0" xfId="62" applyNumberFormat="1" applyFont="1" applyFill="1" applyBorder="1" applyAlignment="1">
      <alignment horizontal="center" vertical="center" wrapText="1"/>
    </xf>
    <xf numFmtId="171" fontId="111" fillId="33" borderId="0" xfId="62" applyNumberFormat="1" applyFont="1" applyFill="1" applyBorder="1" applyAlignment="1">
      <alignment horizontal="center" vertical="center"/>
    </xf>
    <xf numFmtId="164" fontId="35" fillId="36" borderId="65" xfId="40" applyNumberFormat="1" applyFont="1" applyFill="1" applyBorder="1" applyAlignment="1">
      <alignment horizontal="left" vertical="center" wrapText="1"/>
    </xf>
    <xf numFmtId="164" fontId="19" fillId="36" borderId="0" xfId="40" applyNumberFormat="1" applyFont="1" applyFill="1" applyBorder="1" applyAlignment="1">
      <alignment horizontal="justify" vertical="center" wrapText="1"/>
    </xf>
    <xf numFmtId="164" fontId="19" fillId="36" borderId="0" xfId="40" applyNumberFormat="1" applyFont="1" applyFill="1" applyBorder="1" applyAlignment="1">
      <alignment horizontal="justify" wrapText="1"/>
    </xf>
    <xf numFmtId="0" fontId="19" fillId="36" borderId="0" xfId="62" applyFont="1" applyFill="1" applyBorder="1" applyAlignment="1"/>
    <xf numFmtId="164" fontId="35" fillId="36" borderId="58" xfId="40" applyNumberFormat="1" applyFont="1" applyFill="1" applyBorder="1" applyAlignment="1">
      <alignment horizontal="left" vertical="center" wrapText="1"/>
    </xf>
    <xf numFmtId="172" fontId="19" fillId="25" borderId="0" xfId="0" applyNumberFormat="1" applyFont="1" applyFill="1" applyBorder="1" applyAlignment="1">
      <alignment horizontal="left"/>
    </xf>
    <xf numFmtId="164" fontId="24" fillId="27" borderId="0" xfId="40" applyNumberFormat="1" applyFont="1" applyFill="1" applyBorder="1" applyAlignment="1">
      <alignment horizontal="left" wrapText="1"/>
    </xf>
    <xf numFmtId="164" fontId="24" fillId="24" borderId="0" xfId="40" applyNumberFormat="1" applyFont="1" applyFill="1" applyBorder="1" applyAlignment="1">
      <alignment wrapText="1"/>
    </xf>
    <xf numFmtId="164" fontId="30" fillId="24" borderId="0" xfId="40" applyNumberFormat="1" applyFont="1" applyFill="1" applyBorder="1" applyAlignment="1">
      <alignment horizontal="left" wrapText="1"/>
    </xf>
    <xf numFmtId="164" fontId="18" fillId="24"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19" fillId="27" borderId="0" xfId="40" applyNumberFormat="1" applyFont="1" applyFill="1" applyBorder="1" applyAlignment="1">
      <alignment wrapText="1"/>
    </xf>
    <xf numFmtId="0" fontId="17" fillId="25" borderId="0" xfId="0" applyFont="1" applyFill="1" applyBorder="1" applyAlignment="1">
      <alignment horizontal="justify" vertical="top" wrapText="1"/>
    </xf>
    <xf numFmtId="0" fontId="26" fillId="25" borderId="0" xfId="0" applyFont="1" applyFill="1" applyBorder="1" applyAlignment="1">
      <alignment horizontal="justify" vertical="top" wrapText="1"/>
    </xf>
    <xf numFmtId="0" fontId="24" fillId="25" borderId="18" xfId="0" applyFont="1" applyFill="1" applyBorder="1" applyAlignment="1">
      <alignment horizontal="right" indent="6"/>
    </xf>
    <xf numFmtId="0" fontId="18" fillId="25" borderId="0" xfId="0" applyFont="1" applyFill="1" applyBorder="1" applyAlignment="1"/>
    <xf numFmtId="0" fontId="24" fillId="25" borderId="0" xfId="0" applyFont="1" applyFill="1" applyBorder="1" applyAlignment="1"/>
    <xf numFmtId="171" fontId="19" fillId="24" borderId="0" xfId="40" applyNumberFormat="1" applyFont="1" applyFill="1" applyBorder="1" applyAlignment="1">
      <alignment horizontal="left" wrapText="1"/>
    </xf>
    <xf numFmtId="171" fontId="29" fillId="24" borderId="0" xfId="40" applyNumberFormat="1" applyFont="1" applyFill="1" applyBorder="1" applyAlignment="1">
      <alignment horizontal="left" wrapText="1"/>
    </xf>
    <xf numFmtId="0" fontId="16" fillId="25" borderId="0" xfId="0" applyFont="1" applyFill="1" applyBorder="1" applyAlignment="1"/>
    <xf numFmtId="172" fontId="19" fillId="25" borderId="0" xfId="0" applyNumberFormat="1" applyFont="1" applyFill="1" applyBorder="1" applyAlignment="1">
      <alignment horizontal="right"/>
    </xf>
    <xf numFmtId="172" fontId="19" fillId="25" borderId="19" xfId="0" applyNumberFormat="1" applyFont="1" applyFill="1" applyBorder="1" applyAlignment="1">
      <alignment horizontal="right"/>
    </xf>
    <xf numFmtId="0" fontId="18"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18" fillId="25" borderId="0" xfId="0" applyFont="1" applyFill="1" applyBorder="1" applyAlignment="1">
      <alignment horizontal="justify" vertical="center" wrapText="1" readingOrder="1"/>
    </xf>
    <xf numFmtId="0" fontId="19" fillId="25" borderId="0" xfId="0" applyFont="1" applyFill="1" applyBorder="1" applyAlignment="1">
      <alignment horizontal="justify" vertical="center" readingOrder="1"/>
    </xf>
    <xf numFmtId="173" fontId="19" fillId="26" borderId="20" xfId="62" applyNumberFormat="1" applyFont="1" applyFill="1" applyBorder="1" applyAlignment="1">
      <alignment horizontal="right" vertical="center" wrapText="1"/>
    </xf>
    <xf numFmtId="173" fontId="19" fillId="26" borderId="0" xfId="62" applyNumberFormat="1" applyFont="1" applyFill="1" applyBorder="1" applyAlignment="1">
      <alignment horizontal="right" vertical="center" wrapText="1"/>
    </xf>
    <xf numFmtId="0" fontId="18" fillId="25" borderId="18" xfId="0" applyFont="1" applyFill="1" applyBorder="1" applyAlignment="1">
      <alignment horizontal="left" indent="5" readingOrder="1"/>
    </xf>
    <xf numFmtId="0" fontId="24" fillId="25" borderId="18" xfId="0" applyFont="1" applyFill="1" applyBorder="1" applyAlignment="1">
      <alignment horizontal="left" indent="5" readingOrder="1"/>
    </xf>
    <xf numFmtId="0" fontId="19" fillId="0" borderId="0" xfId="0" applyFont="1" applyBorder="1" applyAlignment="1">
      <alignment horizontal="justify" readingOrder="1"/>
    </xf>
    <xf numFmtId="0" fontId="18" fillId="25" borderId="0" xfId="0" applyNumberFormat="1" applyFont="1" applyFill="1" applyBorder="1" applyAlignment="1">
      <alignment horizontal="justify" vertical="center" readingOrder="1"/>
    </xf>
    <xf numFmtId="0" fontId="18" fillId="25" borderId="18" xfId="227" applyFont="1" applyFill="1" applyBorder="1" applyAlignment="1" applyProtection="1">
      <alignment horizontal="right" indent="5"/>
    </xf>
    <xf numFmtId="0" fontId="18" fillId="26" borderId="52" xfId="227" applyFont="1" applyFill="1" applyBorder="1" applyAlignment="1" applyProtection="1">
      <alignment horizontal="center"/>
    </xf>
    <xf numFmtId="0" fontId="23" fillId="25" borderId="0" xfId="227" applyFont="1" applyFill="1" applyBorder="1" applyAlignment="1" applyProtection="1">
      <alignment horizontal="right"/>
    </xf>
    <xf numFmtId="0" fontId="23" fillId="0" borderId="0" xfId="227" applyFont="1" applyBorder="1" applyAlignment="1" applyProtection="1">
      <alignment vertical="justify" wrapText="1"/>
    </xf>
    <xf numFmtId="0" fontId="9" fillId="0" borderId="0" xfId="227" applyBorder="1" applyAlignment="1" applyProtection="1">
      <alignment vertical="justify" wrapText="1"/>
    </xf>
    <xf numFmtId="0" fontId="77" fillId="25" borderId="0" xfId="227" applyFont="1" applyFill="1" applyBorder="1" applyAlignment="1" applyProtection="1">
      <alignment horizontal="left"/>
    </xf>
    <xf numFmtId="166" fontId="77" fillId="25" borderId="0" xfId="70" applyNumberFormat="1" applyFont="1" applyFill="1" applyBorder="1" applyAlignment="1" applyProtection="1">
      <alignment horizontal="right" indent="2"/>
    </xf>
    <xf numFmtId="166" fontId="77" fillId="26" borderId="0" xfId="70" applyNumberFormat="1" applyFont="1" applyFill="1" applyBorder="1" applyAlignment="1" applyProtection="1">
      <alignment horizontal="right" indent="2"/>
    </xf>
    <xf numFmtId="166" fontId="19" fillId="24" borderId="0" xfId="40" applyNumberFormat="1" applyFont="1" applyFill="1" applyBorder="1" applyAlignment="1" applyProtection="1">
      <alignment horizontal="right" wrapText="1" indent="2"/>
    </xf>
    <xf numFmtId="166" fontId="19" fillId="27" borderId="0" xfId="40" applyNumberFormat="1" applyFont="1" applyFill="1" applyBorder="1" applyAlignment="1" applyProtection="1">
      <alignment horizontal="right" wrapText="1" indent="2"/>
    </xf>
    <xf numFmtId="166" fontId="77" fillId="24" borderId="0" xfId="40" applyNumberFormat="1" applyFont="1" applyFill="1" applyBorder="1" applyAlignment="1" applyProtection="1">
      <alignment horizontal="right" wrapText="1" indent="2"/>
    </xf>
    <xf numFmtId="166" fontId="77" fillId="27" borderId="0" xfId="40" applyNumberFormat="1" applyFont="1" applyFill="1" applyBorder="1" applyAlignment="1" applyProtection="1">
      <alignment horizontal="right" wrapText="1" indent="2"/>
    </xf>
    <xf numFmtId="167" fontId="19" fillId="27" borderId="0" xfId="40" applyNumberFormat="1" applyFont="1" applyFill="1" applyBorder="1" applyAlignment="1" applyProtection="1">
      <alignment horizontal="right" wrapText="1" indent="2"/>
    </xf>
    <xf numFmtId="172" fontId="19" fillId="25" borderId="0" xfId="227" applyNumberFormat="1" applyFont="1" applyFill="1" applyBorder="1" applyAlignment="1" applyProtection="1">
      <alignment horizontal="left"/>
    </xf>
    <xf numFmtId="0" fontId="23" fillId="0" borderId="0" xfId="227" applyFont="1" applyBorder="1" applyAlignment="1" applyProtection="1">
      <alignment vertical="top"/>
    </xf>
    <xf numFmtId="167" fontId="19" fillId="24" borderId="0" xfId="40" applyNumberFormat="1" applyFont="1" applyFill="1" applyBorder="1" applyAlignment="1" applyProtection="1">
      <alignment horizontal="right" wrapText="1" indent="2"/>
    </xf>
    <xf numFmtId="166" fontId="77" fillId="25" borderId="0" xfId="227" applyNumberFormat="1" applyFont="1" applyFill="1" applyBorder="1" applyAlignment="1" applyProtection="1">
      <alignment horizontal="right" indent="2"/>
    </xf>
    <xf numFmtId="0" fontId="18" fillId="25" borderId="0" xfId="227" applyFont="1" applyFill="1" applyBorder="1" applyAlignment="1" applyProtection="1">
      <alignment horizontal="left" indent="4"/>
    </xf>
    <xf numFmtId="0" fontId="23" fillId="25" borderId="0" xfId="227" applyFont="1" applyFill="1" applyBorder="1" applyAlignment="1" applyProtection="1">
      <alignment vertical="justify" wrapText="1"/>
    </xf>
    <xf numFmtId="0" fontId="9" fillId="25" borderId="0" xfId="227" applyFill="1" applyBorder="1" applyAlignment="1" applyProtection="1">
      <alignment vertical="justify" wrapText="1"/>
    </xf>
    <xf numFmtId="166" fontId="19" fillId="46" borderId="0" xfId="60" applyNumberFormat="1" applyFont="1" applyFill="1" applyBorder="1" applyAlignment="1" applyProtection="1">
      <alignment horizontal="right" wrapText="1" indent="2"/>
    </xf>
    <xf numFmtId="166" fontId="19" fillId="43" borderId="0" xfId="60" applyNumberFormat="1" applyFont="1" applyFill="1" applyBorder="1" applyAlignment="1" applyProtection="1">
      <alignment horizontal="right" wrapText="1" indent="2"/>
    </xf>
    <xf numFmtId="166" fontId="77" fillId="26" borderId="0" xfId="227" applyNumberFormat="1" applyFont="1" applyFill="1" applyBorder="1" applyAlignment="1" applyProtection="1">
      <alignment horizontal="right" indent="2"/>
    </xf>
    <xf numFmtId="0" fontId="18" fillId="24" borderId="0" xfId="40" applyFont="1" applyFill="1" applyBorder="1" applyAlignment="1" applyProtection="1">
      <alignment horizontal="left" indent="2"/>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5" fontId="19" fillId="25" borderId="0" xfId="227" applyNumberFormat="1" applyFont="1" applyFill="1" applyBorder="1" applyAlignment="1" applyProtection="1">
      <alignment horizontal="right" indent="2"/>
    </xf>
    <xf numFmtId="0" fontId="18" fillId="24" borderId="0" xfId="40" applyFont="1" applyFill="1" applyBorder="1" applyAlignment="1" applyProtection="1">
      <alignment horizontal="left" wrapText="1"/>
    </xf>
    <xf numFmtId="168" fontId="19" fillId="24" borderId="0" xfId="40" applyNumberFormat="1" applyFont="1" applyFill="1" applyBorder="1" applyAlignment="1" applyProtection="1">
      <alignment horizontal="right" wrapText="1" indent="2"/>
    </xf>
    <xf numFmtId="168" fontId="19" fillId="27" borderId="0" xfId="40" applyNumberFormat="1" applyFont="1" applyFill="1" applyBorder="1" applyAlignment="1" applyProtection="1">
      <alignment horizontal="right" wrapText="1" indent="2"/>
    </xf>
    <xf numFmtId="172" fontId="19" fillId="25" borderId="0" xfId="227" applyNumberFormat="1" applyFont="1" applyFill="1" applyBorder="1" applyAlignment="1" applyProtection="1">
      <alignment horizontal="right"/>
    </xf>
    <xf numFmtId="165" fontId="19" fillId="26" borderId="0" xfId="227" applyNumberFormat="1" applyFont="1" applyFill="1" applyBorder="1" applyAlignment="1" applyProtection="1">
      <alignment horizontal="right" indent="2"/>
    </xf>
    <xf numFmtId="0" fontId="19" fillId="24" borderId="0" xfId="40" applyFont="1" applyFill="1" applyBorder="1" applyAlignment="1" applyProtection="1">
      <alignment horizontal="left" indent="1"/>
    </xf>
    <xf numFmtId="0" fontId="23" fillId="25" borderId="0" xfId="227" applyFont="1" applyFill="1" applyBorder="1" applyAlignment="1" applyProtection="1">
      <alignment vertical="top"/>
    </xf>
    <xf numFmtId="166" fontId="18" fillId="26" borderId="0" xfId="227" applyNumberFormat="1" applyFont="1" applyFill="1" applyBorder="1" applyAlignment="1" applyProtection="1">
      <alignment horizontal="center"/>
    </xf>
    <xf numFmtId="166" fontId="19" fillId="26" borderId="0" xfId="227" applyNumberFormat="1" applyFont="1" applyFill="1" applyBorder="1" applyAlignment="1" applyProtection="1">
      <alignment horizontal="center"/>
    </xf>
    <xf numFmtId="165" fontId="19" fillId="24" borderId="0" xfId="40" applyNumberFormat="1" applyFont="1" applyFill="1" applyBorder="1" applyAlignment="1" applyProtection="1">
      <alignment horizontal="right" wrapText="1" indent="2"/>
    </xf>
    <xf numFmtId="165" fontId="30" fillId="26" borderId="0" xfId="227" applyNumberFormat="1" applyFont="1" applyFill="1" applyBorder="1" applyAlignment="1" applyProtection="1">
      <alignment horizontal="right" indent="2"/>
    </xf>
    <xf numFmtId="165" fontId="19" fillId="27" borderId="0" xfId="40" applyNumberFormat="1" applyFont="1" applyFill="1" applyBorder="1" applyAlignment="1" applyProtection="1">
      <alignment horizontal="right" wrapText="1" indent="2"/>
    </xf>
    <xf numFmtId="165" fontId="77" fillId="25" borderId="0" xfId="227" applyNumberFormat="1" applyFont="1" applyFill="1" applyBorder="1" applyAlignment="1" applyProtection="1">
      <alignment horizontal="right" indent="2"/>
    </xf>
    <xf numFmtId="165" fontId="77" fillId="26" borderId="0" xfId="227" applyNumberFormat="1" applyFont="1" applyFill="1" applyBorder="1" applyAlignment="1" applyProtection="1">
      <alignment horizontal="right" indent="2"/>
    </xf>
    <xf numFmtId="165" fontId="30" fillId="25" borderId="0" xfId="227" applyNumberFormat="1" applyFont="1" applyFill="1" applyBorder="1" applyAlignment="1" applyProtection="1">
      <alignment horizontal="right" indent="2"/>
    </xf>
    <xf numFmtId="166" fontId="77" fillId="26" borderId="10" xfId="227" applyNumberFormat="1" applyFont="1" applyFill="1" applyBorder="1" applyAlignment="1" applyProtection="1">
      <alignment horizontal="center"/>
    </xf>
    <xf numFmtId="166" fontId="77" fillId="26" borderId="0" xfId="227" applyNumberFormat="1" applyFont="1" applyFill="1" applyBorder="1" applyAlignment="1" applyProtection="1">
      <alignment horizontal="center"/>
    </xf>
    <xf numFmtId="0" fontId="18" fillId="25" borderId="0" xfId="227" applyFont="1" applyFill="1" applyBorder="1" applyAlignment="1" applyProtection="1">
      <alignment horizontal="right" indent="6"/>
    </xf>
    <xf numFmtId="0" fontId="83" fillId="25" borderId="0" xfId="227" applyFont="1" applyFill="1" applyBorder="1" applyAlignment="1" applyProtection="1">
      <alignment horizontal="center"/>
    </xf>
    <xf numFmtId="0" fontId="82" fillId="26" borderId="24" xfId="0" applyFont="1" applyFill="1" applyBorder="1" applyAlignment="1">
      <alignment horizontal="left" vertical="center" wrapText="1"/>
    </xf>
    <xf numFmtId="0" fontId="82" fillId="26" borderId="26" xfId="0" applyFont="1" applyFill="1" applyBorder="1" applyAlignment="1">
      <alignment horizontal="left" vertical="center" wrapText="1"/>
    </xf>
    <xf numFmtId="0" fontId="82" fillId="26" borderId="25" xfId="0" applyFont="1" applyFill="1" applyBorder="1" applyAlignment="1">
      <alignment horizontal="left" vertical="center" wrapText="1"/>
    </xf>
    <xf numFmtId="0" fontId="86" fillId="25" borderId="24" xfId="62" applyFont="1" applyFill="1" applyBorder="1" applyAlignment="1">
      <alignment horizontal="left" vertical="center"/>
    </xf>
    <xf numFmtId="0" fontId="86" fillId="25" borderId="25" xfId="62" applyFont="1" applyFill="1" applyBorder="1" applyAlignment="1">
      <alignment horizontal="left" vertical="center"/>
    </xf>
    <xf numFmtId="0" fontId="18" fillId="25" borderId="0" xfId="62" applyFont="1" applyFill="1" applyBorder="1" applyAlignment="1">
      <alignment horizontal="left" indent="6"/>
    </xf>
    <xf numFmtId="0" fontId="86" fillId="26" borderId="0" xfId="62" applyFont="1" applyFill="1" applyBorder="1" applyAlignment="1">
      <alignment horizontal="center" vertical="center"/>
    </xf>
    <xf numFmtId="1" fontId="18" fillId="25" borderId="13" xfId="0" applyNumberFormat="1" applyFont="1" applyFill="1" applyBorder="1" applyAlignment="1">
      <alignment horizontal="center"/>
    </xf>
    <xf numFmtId="1" fontId="18" fillId="25" borderId="77" xfId="0" applyNumberFormat="1" applyFont="1" applyFill="1" applyBorder="1" applyAlignment="1">
      <alignment horizontal="center" wrapText="1"/>
    </xf>
    <xf numFmtId="1" fontId="18" fillId="25" borderId="13" xfId="0" applyNumberFormat="1" applyFont="1" applyFill="1" applyBorder="1" applyAlignment="1">
      <alignment horizontal="center" wrapText="1"/>
    </xf>
    <xf numFmtId="0" fontId="23" fillId="25" borderId="0" xfId="62" applyFont="1" applyFill="1" applyBorder="1" applyAlignment="1">
      <alignment vertical="top" wrapText="1"/>
    </xf>
    <xf numFmtId="0" fontId="86" fillId="26" borderId="0" xfId="62" applyFont="1" applyFill="1" applyBorder="1" applyAlignment="1">
      <alignment horizontal="left" vertical="center"/>
    </xf>
    <xf numFmtId="0" fontId="23" fillId="26" borderId="0" xfId="62" applyFont="1" applyFill="1" applyBorder="1" applyAlignment="1">
      <alignment horizontal="justify" wrapText="1"/>
    </xf>
    <xf numFmtId="0" fontId="23" fillId="25" borderId="0" xfId="62" applyFont="1" applyFill="1" applyBorder="1" applyAlignment="1">
      <alignment wrapText="1"/>
    </xf>
    <xf numFmtId="0" fontId="23" fillId="25" borderId="0" xfId="62" applyFont="1" applyFill="1" applyBorder="1" applyAlignment="1">
      <alignment vertical="center" wrapText="1"/>
    </xf>
    <xf numFmtId="0" fontId="23" fillId="25" borderId="19" xfId="62" applyFont="1" applyFill="1" applyBorder="1" applyAlignment="1">
      <alignment vertical="center" wrapText="1"/>
    </xf>
    <xf numFmtId="0" fontId="77" fillId="25" borderId="0" xfId="0" applyFont="1" applyFill="1" applyBorder="1" applyAlignment="1">
      <alignment horizontal="left"/>
    </xf>
    <xf numFmtId="0" fontId="18" fillId="26" borderId="18" xfId="0" applyFont="1" applyFill="1" applyBorder="1" applyAlignment="1">
      <alignment horizontal="right" indent="6"/>
    </xf>
    <xf numFmtId="0" fontId="16" fillId="25" borderId="23" xfId="0" applyFont="1" applyFill="1" applyBorder="1" applyAlignment="1">
      <alignment horizontal="left"/>
    </xf>
    <xf numFmtId="0" fontId="16" fillId="25" borderId="22" xfId="0" applyFont="1" applyFill="1" applyBorder="1" applyAlignment="1">
      <alignment horizontal="left"/>
    </xf>
    <xf numFmtId="0" fontId="16" fillId="25" borderId="0" xfId="0" applyFont="1" applyFill="1" applyBorder="1" applyAlignment="1">
      <alignment horizontal="left"/>
    </xf>
    <xf numFmtId="0" fontId="23" fillId="25" borderId="0" xfId="0" applyFont="1" applyFill="1" applyBorder="1" applyAlignment="1">
      <alignment horizontal="left" vertical="top"/>
    </xf>
    <xf numFmtId="0" fontId="12" fillId="25" borderId="0" xfId="0" applyFont="1" applyFill="1" applyBorder="1"/>
    <xf numFmtId="0" fontId="118" fillId="26" borderId="13" xfId="0" applyFont="1" applyFill="1" applyBorder="1" applyAlignment="1">
      <alignment horizontal="center" wrapText="1"/>
    </xf>
    <xf numFmtId="0" fontId="118" fillId="26" borderId="13" xfId="0" applyFont="1" applyFill="1" applyBorder="1" applyAlignment="1">
      <alignment horizontal="center" vertical="center"/>
    </xf>
    <xf numFmtId="0" fontId="36" fillId="24" borderId="0" xfId="40" applyFont="1" applyFill="1" applyBorder="1" applyAlignment="1">
      <alignment horizontal="justify" wrapText="1"/>
    </xf>
    <xf numFmtId="0" fontId="23" fillId="24" borderId="0" xfId="40" applyFont="1" applyFill="1" applyBorder="1" applyAlignment="1">
      <alignment horizontal="justify" wrapText="1"/>
    </xf>
    <xf numFmtId="0" fontId="36" fillId="24" borderId="0" xfId="40" applyNumberFormat="1" applyFont="1" applyFill="1" applyBorder="1" applyAlignment="1">
      <alignment horizontal="justify" vertical="center" wrapText="1"/>
    </xf>
    <xf numFmtId="0" fontId="23" fillId="24" borderId="0" xfId="40" applyNumberFormat="1" applyFont="1" applyFill="1" applyBorder="1" applyAlignment="1">
      <alignment horizontal="justify" vertical="center" wrapText="1"/>
    </xf>
    <xf numFmtId="0" fontId="23" fillId="24" borderId="0" xfId="40" applyFont="1" applyFill="1" applyBorder="1" applyAlignment="1">
      <alignment horizontal="justify" vertical="top" wrapText="1"/>
    </xf>
    <xf numFmtId="172" fontId="19" fillId="25" borderId="0" xfId="70" applyNumberFormat="1" applyFont="1" applyFill="1" applyBorder="1" applyAlignment="1">
      <alignment horizontal="right"/>
    </xf>
    <xf numFmtId="0" fontId="18" fillId="25" borderId="18" xfId="70" applyFont="1" applyFill="1" applyBorder="1" applyAlignment="1">
      <alignment horizontal="left" indent="6"/>
    </xf>
    <xf numFmtId="0" fontId="18" fillId="25" borderId="0" xfId="70" applyFont="1" applyFill="1" applyBorder="1" applyAlignment="1">
      <alignment horizontal="left" indent="6"/>
    </xf>
    <xf numFmtId="0" fontId="23" fillId="25" borderId="0" xfId="70" applyFont="1" applyFill="1" applyBorder="1" applyAlignment="1">
      <alignment horizontal="left" vertical="top"/>
    </xf>
    <xf numFmtId="0" fontId="77" fillId="25" borderId="0" xfId="70" applyFont="1" applyFill="1" applyBorder="1" applyAlignment="1">
      <alignment horizontal="left"/>
    </xf>
    <xf numFmtId="0" fontId="77"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23" fillId="25" borderId="22" xfId="70" applyFont="1" applyFill="1" applyBorder="1" applyAlignment="1">
      <alignment horizontal="center"/>
    </xf>
    <xf numFmtId="0" fontId="23"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69" xfId="70" applyFont="1" applyFill="1" applyBorder="1" applyAlignment="1">
      <alignment horizontal="center" vertical="center"/>
    </xf>
    <xf numFmtId="0" fontId="114" fillId="26" borderId="70" xfId="70" applyFont="1" applyFill="1" applyBorder="1" applyAlignment="1">
      <alignment horizontal="center" vertical="center"/>
    </xf>
    <xf numFmtId="0" fontId="114" fillId="26" borderId="73" xfId="70" applyFont="1" applyFill="1" applyBorder="1" applyAlignment="1">
      <alignment horizontal="center" vertical="center"/>
    </xf>
    <xf numFmtId="0" fontId="114" fillId="26" borderId="74" xfId="70" applyFont="1" applyFill="1" applyBorder="1" applyAlignment="1">
      <alignment horizontal="center" vertical="center"/>
    </xf>
    <xf numFmtId="0" fontId="18" fillId="25" borderId="13" xfId="70" applyFont="1" applyFill="1" applyBorder="1" applyAlignment="1">
      <alignment horizontal="center" vertical="center" wrapText="1"/>
    </xf>
    <xf numFmtId="0" fontId="18" fillId="25" borderId="71" xfId="70" applyFont="1" applyFill="1" applyBorder="1" applyAlignment="1">
      <alignment horizontal="center" vertical="center" wrapText="1"/>
    </xf>
    <xf numFmtId="0" fontId="18" fillId="25" borderId="86" xfId="70" applyFont="1" applyFill="1" applyBorder="1" applyAlignment="1">
      <alignment horizontal="center" vertical="center" wrapText="1"/>
    </xf>
    <xf numFmtId="0" fontId="18" fillId="25" borderId="72" xfId="70" applyFont="1" applyFill="1" applyBorder="1" applyAlignment="1">
      <alignment horizontal="center" vertical="center" wrapText="1"/>
    </xf>
    <xf numFmtId="0" fontId="18" fillId="25" borderId="75" xfId="70" applyFont="1" applyFill="1" applyBorder="1" applyAlignment="1">
      <alignment horizontal="center" vertical="center" wrapText="1"/>
    </xf>
    <xf numFmtId="0" fontId="90" fillId="28" borderId="34" xfId="63" applyFont="1" applyFill="1" applyBorder="1" applyAlignment="1">
      <alignment horizontal="left" vertical="center"/>
    </xf>
    <xf numFmtId="0" fontId="90" fillId="28" borderId="37" xfId="63" applyFont="1" applyFill="1" applyBorder="1" applyAlignment="1">
      <alignment horizontal="left" vertical="center"/>
    </xf>
    <xf numFmtId="0" fontId="90" fillId="28" borderId="35" xfId="63" applyFont="1" applyFill="1" applyBorder="1" applyAlignment="1">
      <alignment horizontal="left" vertical="center"/>
    </xf>
    <xf numFmtId="172" fontId="10" fillId="26" borderId="0" xfId="63" applyNumberFormat="1" applyFont="1" applyFill="1" applyAlignment="1">
      <alignment horizontal="right"/>
    </xf>
    <xf numFmtId="0" fontId="18" fillId="25" borderId="18" xfId="63" applyFont="1" applyFill="1" applyBorder="1" applyAlignment="1">
      <alignment horizontal="left" indent="6"/>
    </xf>
    <xf numFmtId="0" fontId="48" fillId="26" borderId="31" xfId="63" applyFont="1" applyFill="1" applyBorder="1" applyAlignment="1">
      <alignment horizontal="left" vertical="center"/>
    </xf>
    <xf numFmtId="0" fontId="48" fillId="26" borderId="32" xfId="63" applyFont="1" applyFill="1" applyBorder="1" applyAlignment="1">
      <alignment horizontal="left" vertical="center"/>
    </xf>
    <xf numFmtId="0" fontId="18" fillId="25" borderId="18" xfId="62" applyFont="1" applyFill="1" applyBorder="1" applyAlignment="1">
      <alignment horizontal="right" indent="6"/>
    </xf>
    <xf numFmtId="0" fontId="23" fillId="24" borderId="51" xfId="40" applyFont="1" applyFill="1" applyBorder="1" applyAlignment="1">
      <alignment vertical="justify" wrapText="1"/>
    </xf>
    <xf numFmtId="0" fontId="23" fillId="24" borderId="0" xfId="40" applyFont="1" applyFill="1" applyBorder="1" applyAlignment="1">
      <alignment vertical="justify" wrapText="1"/>
    </xf>
    <xf numFmtId="0" fontId="23" fillId="25" borderId="51" xfId="62" applyFont="1" applyFill="1" applyBorder="1" applyAlignment="1">
      <alignment horizontal="left" vertical="top"/>
    </xf>
    <xf numFmtId="0" fontId="23" fillId="25" borderId="0" xfId="62" applyFont="1" applyFill="1" applyBorder="1" applyAlignment="1">
      <alignment horizontal="left" vertical="top"/>
    </xf>
    <xf numFmtId="0" fontId="77" fillId="25" borderId="0" xfId="62" applyFont="1" applyFill="1" applyBorder="1" applyAlignment="1">
      <alignment horizontal="left" vertical="center" wrapText="1"/>
    </xf>
    <xf numFmtId="0" fontId="18" fillId="25" borderId="82" xfId="62" applyFont="1" applyFill="1" applyBorder="1" applyAlignment="1">
      <alignment horizontal="center"/>
    </xf>
    <xf numFmtId="0" fontId="18" fillId="25" borderId="83" xfId="62" applyFont="1" applyFill="1" applyBorder="1" applyAlignment="1">
      <alignment horizontal="center"/>
    </xf>
    <xf numFmtId="0" fontId="18" fillId="25" borderId="57" xfId="62" applyFont="1" applyFill="1" applyBorder="1" applyAlignment="1">
      <alignment horizontal="center"/>
    </xf>
    <xf numFmtId="0" fontId="77" fillId="24" borderId="0" xfId="40" applyFont="1" applyFill="1" applyBorder="1" applyAlignment="1">
      <alignment vertical="center" wrapText="1"/>
    </xf>
    <xf numFmtId="172" fontId="19"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3" fillId="24" borderId="51" xfId="40" applyFont="1" applyFill="1" applyBorder="1" applyAlignment="1">
      <alignment horizontal="left" vertical="top"/>
    </xf>
    <xf numFmtId="0" fontId="23" fillId="24" borderId="0" xfId="40" applyFont="1" applyFill="1" applyBorder="1" applyAlignment="1">
      <alignment horizontal="left" vertical="top"/>
    </xf>
    <xf numFmtId="0" fontId="18" fillId="0" borderId="82" xfId="53" applyFont="1" applyBorder="1" applyAlignment="1">
      <alignment horizontal="center" vertical="center" wrapText="1"/>
    </xf>
    <xf numFmtId="0" fontId="18" fillId="0" borderId="57" xfId="53" applyFont="1" applyBorder="1" applyAlignment="1">
      <alignment horizontal="center" vertical="center" wrapText="1"/>
    </xf>
    <xf numFmtId="0" fontId="18" fillId="0" borderId="12" xfId="53" applyFont="1" applyBorder="1" applyAlignment="1">
      <alignment horizontal="center" vertical="center" wrapText="1"/>
    </xf>
    <xf numFmtId="164" fontId="19" fillId="27" borderId="48" xfId="40" applyNumberFormat="1" applyFont="1" applyFill="1" applyBorder="1" applyAlignment="1">
      <alignment horizontal="center" wrapText="1"/>
    </xf>
    <xf numFmtId="164" fontId="23" fillId="27" borderId="48" xfId="40" applyNumberFormat="1" applyFont="1" applyFill="1" applyBorder="1" applyAlignment="1">
      <alignment horizontal="right" wrapText="1"/>
    </xf>
    <xf numFmtId="0" fontId="36" fillId="25" borderId="0" xfId="62" applyFont="1" applyFill="1" applyBorder="1" applyAlignment="1">
      <alignment horizontal="left" vertical="center"/>
    </xf>
    <xf numFmtId="0" fontId="18" fillId="25" borderId="18" xfId="0" applyFont="1" applyFill="1" applyBorder="1" applyAlignment="1">
      <alignment horizontal="left" indent="6"/>
    </xf>
    <xf numFmtId="0" fontId="48" fillId="26" borderId="31" xfId="0" applyFont="1" applyFill="1" applyBorder="1" applyAlignment="1">
      <alignment horizontal="left" vertical="center"/>
    </xf>
    <xf numFmtId="0" fontId="48" fillId="26" borderId="32" xfId="0" applyFont="1" applyFill="1" applyBorder="1" applyAlignment="1">
      <alignment horizontal="left" vertical="center"/>
    </xf>
    <xf numFmtId="0" fontId="48" fillId="26" borderId="33" xfId="0" applyFont="1" applyFill="1" applyBorder="1" applyAlignment="1">
      <alignment horizontal="left" vertical="center"/>
    </xf>
    <xf numFmtId="0" fontId="23" fillId="0" borderId="0" xfId="0" applyFont="1" applyBorder="1" applyAlignment="1">
      <alignment vertical="justify" wrapText="1"/>
    </xf>
    <xf numFmtId="0" fontId="0" fillId="0" borderId="0" xfId="0" applyBorder="1" applyAlignment="1">
      <alignment vertical="justify" wrapText="1"/>
    </xf>
    <xf numFmtId="0" fontId="18" fillId="26" borderId="12" xfId="53" applyFont="1" applyFill="1" applyBorder="1" applyAlignment="1">
      <alignment horizontal="center" vertical="center" wrapText="1"/>
    </xf>
    <xf numFmtId="0" fontId="18" fillId="25" borderId="83" xfId="0" applyFont="1" applyFill="1" applyBorder="1" applyAlignment="1">
      <alignment horizontal="center" wrapText="1"/>
    </xf>
    <xf numFmtId="0" fontId="18" fillId="25" borderId="82" xfId="0" applyFont="1" applyFill="1" applyBorder="1" applyAlignment="1">
      <alignment horizontal="center" wrapText="1"/>
    </xf>
    <xf numFmtId="172" fontId="19" fillId="25" borderId="0" xfId="62" applyNumberFormat="1" applyFont="1" applyFill="1" applyBorder="1" applyAlignment="1">
      <alignment horizontal="right"/>
    </xf>
    <xf numFmtId="0" fontId="77" fillId="25" borderId="0" xfId="0" applyFont="1" applyFill="1" applyBorder="1" applyAlignment="1">
      <alignment horizontal="left" vertical="center"/>
    </xf>
    <xf numFmtId="0" fontId="90" fillId="25" borderId="0" xfId="0" applyFont="1" applyFill="1" applyBorder="1" applyAlignment="1">
      <alignment horizontal="center"/>
    </xf>
    <xf numFmtId="0" fontId="77" fillId="25" borderId="0" xfId="70" applyFont="1" applyFill="1" applyBorder="1" applyAlignment="1">
      <alignment horizontal="left" vertical="center"/>
    </xf>
    <xf numFmtId="0" fontId="18" fillId="25" borderId="0" xfId="70" applyFont="1" applyFill="1" applyBorder="1" applyAlignment="1">
      <alignment horizontal="left" indent="1"/>
    </xf>
    <xf numFmtId="0" fontId="118" fillId="25" borderId="0" xfId="70" applyFont="1" applyFill="1" applyBorder="1" applyAlignment="1">
      <alignment horizontal="left" indent="1"/>
    </xf>
    <xf numFmtId="0" fontId="23" fillId="26" borderId="64" xfId="70" applyFont="1" applyFill="1" applyBorder="1" applyAlignment="1">
      <alignment horizontal="left" vertical="top"/>
    </xf>
    <xf numFmtId="0" fontId="23" fillId="26" borderId="0" xfId="70" applyFont="1" applyFill="1" applyBorder="1" applyAlignment="1">
      <alignment horizontal="left" vertical="top"/>
    </xf>
    <xf numFmtId="0" fontId="18" fillId="0" borderId="0" xfId="70" applyFont="1" applyBorder="1" applyAlignment="1">
      <alignment horizontal="left" indent="1"/>
    </xf>
    <xf numFmtId="0" fontId="18" fillId="25" borderId="80" xfId="70" applyFont="1" applyFill="1" applyBorder="1" applyAlignment="1">
      <alignment horizontal="center"/>
    </xf>
    <xf numFmtId="0" fontId="18" fillId="25" borderId="0" xfId="70" applyFont="1" applyFill="1" applyBorder="1" applyAlignment="1">
      <alignment horizontal="left"/>
    </xf>
    <xf numFmtId="0" fontId="82" fillId="26" borderId="31" xfId="70" applyFont="1" applyFill="1" applyBorder="1" applyAlignment="1">
      <alignment horizontal="left" vertical="center"/>
    </xf>
    <xf numFmtId="0" fontId="82" fillId="26" borderId="32" xfId="70" applyFont="1" applyFill="1" applyBorder="1" applyAlignment="1">
      <alignment horizontal="left" vertical="center"/>
    </xf>
    <xf numFmtId="0" fontId="82" fillId="26" borderId="33" xfId="70" applyFont="1" applyFill="1" applyBorder="1" applyAlignment="1">
      <alignment horizontal="left" vertical="center"/>
    </xf>
    <xf numFmtId="0" fontId="92" fillId="26" borderId="34" xfId="70" applyFont="1" applyFill="1" applyBorder="1" applyAlignment="1">
      <alignment horizontal="left" vertical="center"/>
    </xf>
    <xf numFmtId="0" fontId="92" fillId="26" borderId="37" xfId="70" applyFont="1" applyFill="1" applyBorder="1" applyAlignment="1">
      <alignment horizontal="left" vertical="center"/>
    </xf>
    <xf numFmtId="0" fontId="92" fillId="26" borderId="35" xfId="70" applyFont="1" applyFill="1" applyBorder="1" applyAlignment="1">
      <alignment horizontal="left" vertical="center"/>
    </xf>
    <xf numFmtId="0" fontId="23" fillId="0" borderId="64" xfId="70" applyFont="1" applyBorder="1" applyAlignment="1">
      <alignment vertical="justify"/>
    </xf>
    <xf numFmtId="0" fontId="23" fillId="0" borderId="0" xfId="70" applyFont="1" applyBorder="1" applyAlignment="1">
      <alignment vertical="justify"/>
    </xf>
    <xf numFmtId="0" fontId="18" fillId="25" borderId="49" xfId="70" applyFont="1" applyFill="1" applyBorder="1" applyAlignment="1">
      <alignment horizontal="center"/>
    </xf>
    <xf numFmtId="0" fontId="18" fillId="25" borderId="18" xfId="70" applyFont="1" applyFill="1" applyBorder="1" applyAlignment="1">
      <alignment horizontal="right"/>
    </xf>
    <xf numFmtId="0" fontId="18" fillId="25" borderId="81" xfId="70" applyFont="1" applyFill="1" applyBorder="1" applyAlignment="1">
      <alignment horizontal="center"/>
    </xf>
    <xf numFmtId="0" fontId="18" fillId="25" borderId="13" xfId="70" applyFont="1" applyFill="1" applyBorder="1" applyAlignment="1">
      <alignment horizontal="center" wrapText="1"/>
    </xf>
    <xf numFmtId="0" fontId="18" fillId="25" borderId="77" xfId="70" applyFont="1" applyFill="1" applyBorder="1" applyAlignment="1">
      <alignment horizontal="center" wrapText="1"/>
    </xf>
    <xf numFmtId="0" fontId="19" fillId="25" borderId="0" xfId="70" applyFont="1" applyFill="1" applyBorder="1" applyAlignment="1">
      <alignment horizontal="left" indent="1"/>
    </xf>
    <xf numFmtId="0" fontId="49" fillId="25" borderId="36" xfId="70" applyFont="1" applyFill="1" applyBorder="1" applyAlignment="1">
      <alignment horizontal="justify" vertical="top" wrapText="1"/>
    </xf>
    <xf numFmtId="0" fontId="23" fillId="26" borderId="51" xfId="70" applyFont="1" applyFill="1" applyBorder="1" applyAlignment="1">
      <alignment vertical="justify" wrapText="1"/>
    </xf>
    <xf numFmtId="0" fontId="23" fillId="26" borderId="0" xfId="70" applyFont="1" applyFill="1" applyBorder="1" applyAlignment="1">
      <alignment vertical="justify" wrapText="1"/>
    </xf>
    <xf numFmtId="0" fontId="77" fillId="26" borderId="0" xfId="70" applyFont="1" applyFill="1" applyBorder="1" applyAlignment="1">
      <alignment horizontal="left"/>
    </xf>
    <xf numFmtId="0" fontId="48" fillId="26" borderId="31" xfId="70" applyFont="1" applyFill="1" applyBorder="1" applyAlignment="1">
      <alignment horizontal="left" vertical="center"/>
    </xf>
    <xf numFmtId="0" fontId="48" fillId="26" borderId="32" xfId="70" applyFont="1" applyFill="1" applyBorder="1" applyAlignment="1">
      <alignment horizontal="left" vertical="center"/>
    </xf>
    <xf numFmtId="0" fontId="48" fillId="26" borderId="33" xfId="70" applyFont="1" applyFill="1" applyBorder="1" applyAlignment="1">
      <alignment horizontal="left" vertical="center"/>
    </xf>
    <xf numFmtId="0" fontId="89" fillId="25" borderId="0" xfId="70" applyFont="1" applyFill="1" applyBorder="1" applyAlignment="1">
      <alignment horizontal="left" vertical="center"/>
    </xf>
    <xf numFmtId="0" fontId="121" fillId="25" borderId="0" xfId="70" applyFont="1" applyFill="1" applyBorder="1" applyAlignment="1">
      <alignment horizontal="justify"/>
    </xf>
    <xf numFmtId="0" fontId="18" fillId="25" borderId="18" xfId="71" applyFont="1" applyFill="1" applyBorder="1" applyAlignment="1">
      <alignment horizontal="left" indent="6"/>
    </xf>
    <xf numFmtId="0" fontId="16" fillId="25" borderId="22" xfId="62" applyFont="1" applyFill="1" applyBorder="1" applyAlignment="1">
      <alignment horizontal="left"/>
    </xf>
    <xf numFmtId="0" fontId="82" fillId="26" borderId="31" xfId="62" applyFont="1" applyFill="1" applyBorder="1" applyAlignment="1">
      <alignment horizontal="left" vertical="center"/>
    </xf>
    <xf numFmtId="0" fontId="82" fillId="26" borderId="32" xfId="62" applyFont="1" applyFill="1" applyBorder="1" applyAlignment="1">
      <alignment horizontal="left" vertical="center"/>
    </xf>
    <xf numFmtId="0" fontId="82" fillId="26" borderId="33" xfId="62" applyFont="1" applyFill="1" applyBorder="1" applyAlignment="1">
      <alignment horizontal="left" vertical="center"/>
    </xf>
    <xf numFmtId="0" fontId="15" fillId="25" borderId="13" xfId="62" applyFont="1" applyFill="1" applyBorder="1" applyAlignment="1">
      <alignment horizontal="center"/>
    </xf>
    <xf numFmtId="3" fontId="77" fillId="25" borderId="0" xfId="62" applyNumberFormat="1" applyFont="1" applyFill="1" applyBorder="1" applyAlignment="1">
      <alignment horizontal="right" vertical="center" indent="2"/>
    </xf>
    <xf numFmtId="0" fontId="16" fillId="25" borderId="51" xfId="62" applyFont="1" applyFill="1" applyBorder="1" applyAlignment="1">
      <alignment horizontal="left" vertical="top"/>
    </xf>
    <xf numFmtId="0" fontId="16" fillId="25" borderId="0" xfId="62" applyFont="1" applyFill="1" applyBorder="1" applyAlignment="1">
      <alignment horizontal="left" vertical="top"/>
    </xf>
    <xf numFmtId="0" fontId="16" fillId="25" borderId="49" xfId="62" applyFont="1" applyFill="1" applyBorder="1" applyAlignment="1">
      <alignment horizontal="left"/>
    </xf>
    <xf numFmtId="3" fontId="77" fillId="27" borderId="0" xfId="40" applyNumberFormat="1" applyFont="1" applyFill="1" applyBorder="1" applyAlignment="1">
      <alignment horizontal="left" vertical="center" wrapText="1"/>
    </xf>
    <xf numFmtId="3" fontId="80" fillId="25" borderId="0" xfId="62" applyNumberFormat="1" applyFont="1" applyFill="1" applyBorder="1" applyAlignment="1">
      <alignment horizontal="right" vertical="center" indent="2"/>
    </xf>
    <xf numFmtId="3" fontId="77" fillId="24" borderId="0" xfId="40" applyNumberFormat="1" applyFont="1" applyFill="1" applyBorder="1" applyAlignment="1">
      <alignment horizontal="left" vertical="center" wrapText="1"/>
    </xf>
    <xf numFmtId="0" fontId="90" fillId="25" borderId="0" xfId="62" applyFont="1" applyFill="1" applyBorder="1" applyAlignment="1">
      <alignment horizontal="right"/>
    </xf>
    <xf numFmtId="0" fontId="23" fillId="25" borderId="0" xfId="78" applyFont="1" applyFill="1" applyBorder="1" applyAlignment="1">
      <alignment horizontal="left" vertical="top"/>
    </xf>
    <xf numFmtId="0" fontId="18" fillId="25" borderId="82" xfId="78" applyFont="1" applyFill="1" applyBorder="1" applyAlignment="1">
      <alignment horizontal="center" vertical="center" wrapText="1"/>
    </xf>
    <xf numFmtId="0" fontId="23" fillId="25" borderId="0" xfId="62" applyFont="1" applyFill="1" applyBorder="1" applyAlignment="1">
      <alignment horizontal="left" wrapText="1"/>
    </xf>
    <xf numFmtId="0" fontId="18" fillId="25" borderId="18" xfId="70" applyFont="1" applyFill="1" applyBorder="1" applyAlignment="1">
      <alignment horizontal="right" indent="6"/>
    </xf>
    <xf numFmtId="0" fontId="16" fillId="25" borderId="23" xfId="70" applyFont="1" applyFill="1" applyBorder="1" applyAlignment="1">
      <alignment horizontal="left"/>
    </xf>
    <xf numFmtId="0" fontId="16" fillId="25" borderId="22" xfId="70" applyFont="1" applyFill="1" applyBorder="1" applyAlignment="1">
      <alignment horizontal="left"/>
    </xf>
    <xf numFmtId="0" fontId="48" fillId="26" borderId="44" xfId="70" applyFont="1" applyFill="1" applyBorder="1" applyAlignment="1">
      <alignment horizontal="left" vertical="center"/>
    </xf>
    <xf numFmtId="0" fontId="48" fillId="26" borderId="45" xfId="70" applyFont="1" applyFill="1" applyBorder="1" applyAlignment="1">
      <alignment horizontal="left" vertical="center"/>
    </xf>
    <xf numFmtId="0" fontId="48" fillId="26" borderId="46" xfId="70" applyFont="1" applyFill="1" applyBorder="1" applyAlignment="1">
      <alignment horizontal="left" vertical="center"/>
    </xf>
    <xf numFmtId="0" fontId="36" fillId="26" borderId="10" xfId="62" applyFont="1" applyFill="1" applyBorder="1" applyAlignment="1">
      <alignment horizontal="center" vertical="center" wrapText="1"/>
    </xf>
    <xf numFmtId="0" fontId="36" fillId="26" borderId="11" xfId="62" applyFont="1" applyFill="1" applyBorder="1" applyAlignment="1">
      <alignment horizontal="center" vertical="center" wrapText="1"/>
    </xf>
    <xf numFmtId="0" fontId="18" fillId="26" borderId="13" xfId="62" applyFont="1" applyFill="1" applyBorder="1" applyAlignment="1">
      <alignment horizontal="center" vertical="center"/>
    </xf>
    <xf numFmtId="0" fontId="18" fillId="26" borderId="77" xfId="62" applyFont="1" applyFill="1" applyBorder="1" applyAlignment="1">
      <alignment horizontal="center" vertical="center"/>
    </xf>
    <xf numFmtId="172" fontId="19" fillId="25" borderId="0" xfId="70" applyNumberFormat="1" applyFont="1" applyFill="1" applyBorder="1" applyAlignment="1">
      <alignment horizontal="left"/>
    </xf>
    <xf numFmtId="0" fontId="36" fillId="25" borderId="10" xfId="62" applyFont="1" applyFill="1" applyBorder="1" applyAlignment="1">
      <alignment horizontal="center" vertical="center" wrapText="1"/>
    </xf>
    <xf numFmtId="0" fontId="36" fillId="25" borderId="11" xfId="62" applyFont="1" applyFill="1" applyBorder="1" applyAlignment="1">
      <alignment horizontal="center" vertical="center" wrapText="1"/>
    </xf>
    <xf numFmtId="0" fontId="77" fillId="44" borderId="0" xfId="70" applyFont="1" applyFill="1" applyBorder="1" applyAlignment="1">
      <alignment horizontal="left"/>
    </xf>
    <xf numFmtId="0" fontId="23" fillId="27" borderId="0" xfId="40" applyFont="1" applyFill="1" applyBorder="1" applyAlignment="1">
      <alignment horizontal="left" wrapText="1"/>
    </xf>
    <xf numFmtId="0" fontId="119" fillId="27" borderId="0" xfId="40" applyFont="1" applyFill="1" applyBorder="1" applyAlignment="1">
      <alignment horizontal="left"/>
    </xf>
    <xf numFmtId="0" fontId="119" fillId="27" borderId="19" xfId="40" applyFont="1" applyFill="1" applyBorder="1" applyAlignment="1">
      <alignment horizontal="left"/>
    </xf>
    <xf numFmtId="172" fontId="45" fillId="25" borderId="0" xfId="70" applyNumberFormat="1" applyFont="1" applyFill="1" applyBorder="1" applyAlignment="1">
      <alignment horizontal="righ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3" fontId="85" fillId="26" borderId="0" xfId="70" applyNumberFormat="1" applyFont="1" applyFill="1" applyBorder="1" applyAlignment="1">
      <alignment horizontal="left"/>
    </xf>
    <xf numFmtId="0" fontId="23" fillId="24" borderId="0" xfId="40" applyFont="1" applyFill="1" applyBorder="1" applyAlignment="1">
      <alignment horizontal="left" vertical="top" wrapText="1"/>
    </xf>
    <xf numFmtId="3" fontId="85" fillId="26" borderId="0" xfId="70" applyNumberFormat="1" applyFont="1" applyFill="1" applyBorder="1" applyAlignment="1">
      <alignment horizontal="left" vertical="center"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4" borderId="0" xfId="40" applyFont="1" applyFill="1" applyBorder="1" applyAlignment="1">
      <alignment horizontal="left" vertical="top" wrapText="1"/>
    </xf>
    <xf numFmtId="0" fontId="85" fillId="26" borderId="0" xfId="70" applyFont="1" applyFill="1" applyBorder="1" applyAlignment="1">
      <alignment horizontal="left"/>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6"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8" fillId="26" borderId="13" xfId="70" applyFont="1" applyFill="1" applyBorder="1" applyAlignment="1">
      <alignment horizontal="center"/>
    </xf>
    <xf numFmtId="0" fontId="18" fillId="26" borderId="77" xfId="70" applyFont="1" applyFill="1" applyBorder="1" applyAlignment="1">
      <alignment horizontal="center"/>
    </xf>
    <xf numFmtId="0" fontId="18" fillId="26" borderId="13" xfId="70" applyFont="1" applyFill="1" applyBorder="1" applyAlignment="1">
      <alignment horizontal="center" vertical="center"/>
    </xf>
    <xf numFmtId="172" fontId="19" fillId="25" borderId="2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left" vertical="center" wrapText="1"/>
    </xf>
    <xf numFmtId="0" fontId="77" fillId="25" borderId="0" xfId="70" applyFont="1" applyFill="1" applyBorder="1" applyAlignment="1">
      <alignment horizontal="justify" vertical="center"/>
    </xf>
    <xf numFmtId="0" fontId="18" fillId="25" borderId="18" xfId="70" applyFont="1" applyFill="1" applyBorder="1" applyAlignment="1">
      <alignment horizontal="center"/>
    </xf>
    <xf numFmtId="3" fontId="23" fillId="25" borderId="0" xfId="70" applyNumberFormat="1" applyFont="1" applyFill="1" applyBorder="1" applyAlignment="1">
      <alignment horizontal="right"/>
    </xf>
    <xf numFmtId="0" fontId="23" fillId="25" borderId="0" xfId="70" applyNumberFormat="1" applyFont="1" applyFill="1" applyBorder="1" applyAlignment="1" applyProtection="1">
      <alignment horizontal="justify" vertical="justify" wrapText="1"/>
      <protection locked="0"/>
    </xf>
    <xf numFmtId="49" fontId="23" fillId="25" borderId="0" xfId="70" applyNumberFormat="1" applyFont="1" applyFill="1" applyBorder="1" applyAlignment="1">
      <alignment horizontal="left" vertical="center" wrapText="1"/>
    </xf>
    <xf numFmtId="0" fontId="80"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center" vertical="justify" wrapText="1"/>
      <protection locked="0"/>
    </xf>
    <xf numFmtId="0" fontId="18" fillId="25" borderId="13" xfId="70" applyFont="1" applyFill="1" applyBorder="1" applyAlignment="1">
      <alignment horizontal="center"/>
    </xf>
    <xf numFmtId="172" fontId="19" fillId="25" borderId="0" xfId="52" applyNumberFormat="1" applyFont="1" applyFill="1" applyBorder="1" applyAlignment="1">
      <alignment horizontal="center"/>
    </xf>
    <xf numFmtId="0" fontId="19" fillId="27" borderId="0" xfId="61" applyFont="1" applyFill="1" applyBorder="1" applyAlignment="1">
      <alignment horizontal="justify" vertical="center"/>
    </xf>
    <xf numFmtId="1" fontId="19" fillId="35" borderId="0" xfId="51" applyNumberFormat="1" applyFont="1" applyFill="1" applyBorder="1" applyAlignment="1">
      <alignment horizontal="center"/>
    </xf>
    <xf numFmtId="0" fontId="23" fillId="24" borderId="0" xfId="61" applyFont="1" applyFill="1" applyBorder="1" applyAlignment="1">
      <alignment horizontal="left" wrapText="1"/>
    </xf>
    <xf numFmtId="2" fontId="36" fillId="24" borderId="0" xfId="61" applyNumberFormat="1" applyFont="1" applyFill="1" applyBorder="1" applyAlignment="1">
      <alignment horizontal="left" wrapText="1"/>
    </xf>
    <xf numFmtId="2" fontId="23" fillId="24" borderId="0" xfId="61" applyNumberFormat="1" applyFont="1" applyFill="1" applyBorder="1" applyAlignment="1">
      <alignment horizontal="left" wrapText="1"/>
    </xf>
    <xf numFmtId="0" fontId="19" fillId="27" borderId="0" xfId="61" applyFont="1" applyFill="1" applyBorder="1" applyAlignment="1">
      <alignment horizontal="justify" vertical="center" wrapText="1"/>
    </xf>
    <xf numFmtId="0" fontId="48" fillId="26" borderId="15" xfId="51" applyFont="1" applyFill="1" applyBorder="1" applyAlignment="1">
      <alignment horizontal="left" vertical="center"/>
    </xf>
    <xf numFmtId="0" fontId="48" fillId="26" borderId="16" xfId="51" applyFont="1" applyFill="1" applyBorder="1" applyAlignment="1">
      <alignment horizontal="left" vertical="center"/>
    </xf>
    <xf numFmtId="0" fontId="48" fillId="26" borderId="17" xfId="51" applyFont="1" applyFill="1" applyBorder="1" applyAlignment="1">
      <alignment horizontal="left" vertical="center"/>
    </xf>
    <xf numFmtId="0" fontId="86" fillId="26" borderId="24" xfId="51" applyNumberFormat="1" applyFont="1" applyFill="1" applyBorder="1" applyAlignment="1">
      <alignment horizontal="center" vertical="center" wrapText="1"/>
    </xf>
    <xf numFmtId="0" fontId="86" fillId="26" borderId="25" xfId="51" applyNumberFormat="1" applyFont="1" applyFill="1" applyBorder="1" applyAlignment="1">
      <alignment horizontal="center" vertical="center"/>
    </xf>
    <xf numFmtId="0" fontId="18" fillId="25" borderId="0" xfId="0" applyFont="1" applyFill="1" applyBorder="1" applyAlignment="1">
      <alignment horizontal="center"/>
    </xf>
    <xf numFmtId="0" fontId="17" fillId="25" borderId="0" xfId="0" applyFont="1" applyFill="1" applyBorder="1"/>
    <xf numFmtId="172" fontId="19" fillId="25" borderId="0" xfId="52" applyNumberFormat="1" applyFont="1" applyFill="1" applyBorder="1" applyAlignment="1">
      <alignment horizontal="right"/>
    </xf>
    <xf numFmtId="172" fontId="19" fillId="25" borderId="19" xfId="52" applyNumberFormat="1" applyFont="1" applyFill="1" applyBorder="1" applyAlignment="1">
      <alignment horizontal="right"/>
    </xf>
    <xf numFmtId="0" fontId="18" fillId="26" borderId="18" xfId="0" applyFont="1" applyFill="1" applyBorder="1" applyAlignment="1">
      <alignment horizontal="center"/>
    </xf>
    <xf numFmtId="0" fontId="19" fillId="25" borderId="0" xfId="52" applyNumberFormat="1" applyFont="1" applyFill="1" applyAlignment="1">
      <alignment horizontal="right"/>
    </xf>
    <xf numFmtId="0" fontId="19" fillId="25" borderId="0" xfId="52" applyNumberFormat="1" applyFont="1" applyFill="1" applyBorder="1" applyAlignment="1">
      <alignment horizontal="right"/>
    </xf>
    <xf numFmtId="0" fontId="40" fillId="25" borderId="0" xfId="0" applyFont="1" applyFill="1" applyBorder="1" applyAlignment="1">
      <alignment horizontal="left"/>
    </xf>
  </cellXfs>
  <cellStyles count="323">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5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2018</c:v>
                  </c:pt>
                  <c:pt idx="10">
                    <c:v>2019</c:v>
                  </c:pt>
                </c:lvl>
              </c:multiLvlStrCache>
            </c:multiLvlStrRef>
          </c:cat>
          <c:val>
            <c:numRef>
              <c:f>'9lay_off'!$E$12:$Q$12</c:f>
              <c:numCache>
                <c:formatCode>0</c:formatCode>
                <c:ptCount val="13"/>
                <c:pt idx="0">
                  <c:v>60</c:v>
                </c:pt>
                <c:pt idx="1">
                  <c:v>47</c:v>
                </c:pt>
                <c:pt idx="2">
                  <c:v>41</c:v>
                </c:pt>
                <c:pt idx="3">
                  <c:v>36</c:v>
                </c:pt>
                <c:pt idx="4">
                  <c:v>35</c:v>
                </c:pt>
                <c:pt idx="5">
                  <c:v>33</c:v>
                </c:pt>
                <c:pt idx="6">
                  <c:v>36</c:v>
                </c:pt>
                <c:pt idx="7">
                  <c:v>47</c:v>
                </c:pt>
                <c:pt idx="8">
                  <c:v>60</c:v>
                </c:pt>
                <c:pt idx="9">
                  <c:v>73</c:v>
                </c:pt>
                <c:pt idx="10">
                  <c:v>69</c:v>
                </c:pt>
                <c:pt idx="11">
                  <c:v>72</c:v>
                </c:pt>
                <c:pt idx="12">
                  <c:v>66</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83705984"/>
        <c:axId val="183708672"/>
      </c:barChart>
      <c:catAx>
        <c:axId val="18370598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83708672"/>
        <c:crosses val="autoZero"/>
        <c:auto val="1"/>
        <c:lblAlgn val="ctr"/>
        <c:lblOffset val="100"/>
        <c:tickLblSkip val="1"/>
        <c:tickMarkSkip val="1"/>
        <c:noMultiLvlLbl val="0"/>
      </c:catAx>
      <c:valAx>
        <c:axId val="1837086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37059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302-4981-AB2B-8E29924DB9C1}"/>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302-4981-AB2B-8E29924DB9C1}"/>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302-4981-AB2B-8E29924DB9C1}"/>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302-4981-AB2B-8E29924DB9C1}"/>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302-4981-AB2B-8E29924DB9C1}"/>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302-4981-AB2B-8E29924DB9C1}"/>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302-4981-AB2B-8E29924DB9C1}"/>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302-4981-AB2B-8E29924DB9C1}"/>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302-4981-AB2B-8E29924DB9C1}"/>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302-4981-AB2B-8E29924DB9C1}"/>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302-4981-AB2B-8E29924DB9C1}"/>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302-4981-AB2B-8E29924DB9C1}"/>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302-4981-AB2B-8E29924DB9C1}"/>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302-4981-AB2B-8E29924DB9C1}"/>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302-4981-AB2B-8E29924DB9C1}"/>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302-4981-AB2B-8E29924DB9C1}"/>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302-4981-AB2B-8E29924DB9C1}"/>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0302-4981-AB2B-8E29924DB9C1}"/>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0302-4981-AB2B-8E29924DB9C1}"/>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113010</c:v>
              </c:pt>
              <c:pt idx="1">
                <c:v>105844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49353472"/>
        <c:axId val="49355008"/>
      </c:barChart>
      <c:catAx>
        <c:axId val="493534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9355008"/>
        <c:crosses val="autoZero"/>
        <c:auto val="1"/>
        <c:lblAlgn val="ctr"/>
        <c:lblOffset val="100"/>
        <c:tickLblSkip val="1"/>
        <c:tickMarkSkip val="1"/>
        <c:noMultiLvlLbl val="0"/>
      </c:catAx>
      <c:valAx>
        <c:axId val="493550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493534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6ECC-4C88-A076-A512FB3679FC}"/>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6ECC-4C88-A076-A512FB3679FC}"/>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6ECC-4C88-A076-A512FB3679FC}"/>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6ECC-4C88-A076-A512FB3679FC}"/>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6ECC-4C88-A076-A512FB3679FC}"/>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6ECC-4C88-A076-A512FB3679FC}"/>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6ECC-4C88-A076-A512FB3679FC}"/>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6ECC-4C88-A076-A512FB3679FC}"/>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6ECC-4C88-A076-A512FB3679FC}"/>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6ECC-4C88-A076-A512FB3679FC}"/>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6ECC-4C88-A076-A512FB3679FC}"/>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6ECC-4C88-A076-A512FB3679FC}"/>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6ECC-4C88-A076-A512FB3679FC}"/>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6ECC-4C88-A076-A512FB3679FC}"/>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6ECC-4C88-A076-A512FB3679FC}"/>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6ECC-4C88-A076-A512FB3679FC}"/>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6ECC-4C88-A076-A512FB3679FC}"/>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6ECC-4C88-A076-A512FB3679FC}"/>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6ECC-4C88-A076-A512FB3679FC}"/>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70127</c:v>
              </c:pt>
              <c:pt idx="1">
                <c:v>4074</c:v>
              </c:pt>
              <c:pt idx="2">
                <c:v>3638</c:v>
              </c:pt>
              <c:pt idx="3">
                <c:v>12955</c:v>
              </c:pt>
              <c:pt idx="4">
                <c:v>10631</c:v>
              </c:pt>
              <c:pt idx="5">
                <c:v>11456</c:v>
              </c:pt>
              <c:pt idx="6">
                <c:v>12833</c:v>
              </c:pt>
              <c:pt idx="7">
                <c:v>14856</c:v>
              </c:pt>
              <c:pt idx="8">
                <c:v>16793</c:v>
              </c:pt>
              <c:pt idx="9">
                <c:v>18973</c:v>
              </c:pt>
              <c:pt idx="10">
                <c:v>20572</c:v>
              </c:pt>
              <c:pt idx="11">
                <c:v>16178</c:v>
              </c:pt>
              <c:pt idx="12">
                <c:v>5768</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49439488"/>
        <c:axId val="49441024"/>
      </c:barChart>
      <c:catAx>
        <c:axId val="494394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9441024"/>
        <c:crosses val="autoZero"/>
        <c:auto val="1"/>
        <c:lblAlgn val="ctr"/>
        <c:lblOffset val="100"/>
        <c:tickLblSkip val="1"/>
        <c:tickMarkSkip val="1"/>
        <c:noMultiLvlLbl val="0"/>
      </c:catAx>
      <c:valAx>
        <c:axId val="4944102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94394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4871</c:v>
                </c:pt>
                <c:pt idx="1">
                  <c:v>1748</c:v>
                </c:pt>
                <c:pt idx="2">
                  <c:v>3335</c:v>
                </c:pt>
                <c:pt idx="3">
                  <c:v>1010</c:v>
                </c:pt>
                <c:pt idx="4">
                  <c:v>1671</c:v>
                </c:pt>
                <c:pt idx="5">
                  <c:v>3409</c:v>
                </c:pt>
                <c:pt idx="6">
                  <c:v>1240</c:v>
                </c:pt>
                <c:pt idx="7">
                  <c:v>2685</c:v>
                </c:pt>
                <c:pt idx="8">
                  <c:v>1244</c:v>
                </c:pt>
                <c:pt idx="9">
                  <c:v>1896</c:v>
                </c:pt>
                <c:pt idx="10">
                  <c:v>18363</c:v>
                </c:pt>
                <c:pt idx="11">
                  <c:v>1245</c:v>
                </c:pt>
                <c:pt idx="12">
                  <c:v>30334</c:v>
                </c:pt>
                <c:pt idx="13">
                  <c:v>2490</c:v>
                </c:pt>
                <c:pt idx="14">
                  <c:v>9153</c:v>
                </c:pt>
                <c:pt idx="15">
                  <c:v>1233</c:v>
                </c:pt>
                <c:pt idx="16">
                  <c:v>2916</c:v>
                </c:pt>
                <c:pt idx="17">
                  <c:v>3404</c:v>
                </c:pt>
                <c:pt idx="18">
                  <c:v>6235</c:v>
                </c:pt>
                <c:pt idx="19">
                  <c:v>2402</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49455104"/>
        <c:axId val="49456640"/>
      </c:barChart>
      <c:catAx>
        <c:axId val="4945510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9456640"/>
        <c:crosses val="autoZero"/>
        <c:auto val="1"/>
        <c:lblAlgn val="ctr"/>
        <c:lblOffset val="100"/>
        <c:tickLblSkip val="1"/>
        <c:tickMarkSkip val="1"/>
        <c:noMultiLvlLbl val="0"/>
      </c:catAx>
      <c:valAx>
        <c:axId val="4945664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94551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263.85009042334599</c:v>
                </c:pt>
                <c:pt idx="1">
                  <c:v>334.243516609393</c:v>
                </c:pt>
                <c:pt idx="2">
                  <c:v>255.80541391721701</c:v>
                </c:pt>
                <c:pt idx="3">
                  <c:v>284.453534653465</c:v>
                </c:pt>
                <c:pt idx="4">
                  <c:v>262.20227817745803</c:v>
                </c:pt>
                <c:pt idx="5">
                  <c:v>233.69151995305199</c:v>
                </c:pt>
                <c:pt idx="6">
                  <c:v>288.06464891041202</c:v>
                </c:pt>
                <c:pt idx="7">
                  <c:v>279.09299180327901</c:v>
                </c:pt>
                <c:pt idx="8">
                  <c:v>275.765844051447</c:v>
                </c:pt>
                <c:pt idx="9">
                  <c:v>254.62383923849799</c:v>
                </c:pt>
                <c:pt idx="10">
                  <c:v>267.58263169363198</c:v>
                </c:pt>
                <c:pt idx="11">
                  <c:v>314.28670682730899</c:v>
                </c:pt>
                <c:pt idx="12">
                  <c:v>248.69169524500401</c:v>
                </c:pt>
                <c:pt idx="13">
                  <c:v>280.21516284680303</c:v>
                </c:pt>
                <c:pt idx="14">
                  <c:v>280.96618797814199</c:v>
                </c:pt>
                <c:pt idx="15">
                  <c:v>234.290609260764</c:v>
                </c:pt>
                <c:pt idx="16">
                  <c:v>246.60387074596099</c:v>
                </c:pt>
                <c:pt idx="17">
                  <c:v>260.46868312757198</c:v>
                </c:pt>
                <c:pt idx="18">
                  <c:v>280.03151933258499</c:v>
                </c:pt>
                <c:pt idx="19">
                  <c:v>252.672022565817</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263.10000000000002</c:v>
                </c:pt>
                <c:pt idx="1">
                  <c:v>263.10000000000002</c:v>
                </c:pt>
                <c:pt idx="2">
                  <c:v>263.10000000000002</c:v>
                </c:pt>
                <c:pt idx="3">
                  <c:v>263.10000000000002</c:v>
                </c:pt>
                <c:pt idx="4">
                  <c:v>263.10000000000002</c:v>
                </c:pt>
                <c:pt idx="5">
                  <c:v>263.10000000000002</c:v>
                </c:pt>
                <c:pt idx="6">
                  <c:v>263.10000000000002</c:v>
                </c:pt>
                <c:pt idx="7">
                  <c:v>263.10000000000002</c:v>
                </c:pt>
                <c:pt idx="8">
                  <c:v>263.10000000000002</c:v>
                </c:pt>
                <c:pt idx="9">
                  <c:v>263.10000000000002</c:v>
                </c:pt>
                <c:pt idx="10">
                  <c:v>263.10000000000002</c:v>
                </c:pt>
                <c:pt idx="11">
                  <c:v>263.10000000000002</c:v>
                </c:pt>
                <c:pt idx="12">
                  <c:v>263.10000000000002</c:v>
                </c:pt>
                <c:pt idx="13">
                  <c:v>263.10000000000002</c:v>
                </c:pt>
                <c:pt idx="14">
                  <c:v>263.10000000000002</c:v>
                </c:pt>
                <c:pt idx="15">
                  <c:v>263.10000000000002</c:v>
                </c:pt>
                <c:pt idx="16">
                  <c:v>263.10000000000002</c:v>
                </c:pt>
                <c:pt idx="17">
                  <c:v>263.10000000000002</c:v>
                </c:pt>
                <c:pt idx="18">
                  <c:v>263.10000000000002</c:v>
                </c:pt>
                <c:pt idx="19">
                  <c:v>263.10000000000002</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49483776"/>
        <c:axId val="49485312"/>
      </c:lineChart>
      <c:catAx>
        <c:axId val="4948377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9485312"/>
        <c:crosses val="autoZero"/>
        <c:auto val="1"/>
        <c:lblAlgn val="ctr"/>
        <c:lblOffset val="100"/>
        <c:tickLblSkip val="1"/>
        <c:tickMarkSkip val="1"/>
        <c:noMultiLvlLbl val="0"/>
      </c:catAx>
      <c:valAx>
        <c:axId val="49485312"/>
        <c:scaling>
          <c:orientation val="minMax"/>
          <c:min val="82"/>
        </c:scaling>
        <c:delete val="0"/>
        <c:axPos val="l"/>
        <c:numFmt formatCode="0.0" sourceLinked="1"/>
        <c:majorTickMark val="out"/>
        <c:minorTickMark val="none"/>
        <c:tickLblPos val="none"/>
        <c:spPr>
          <a:ln w="9525">
            <a:noFill/>
          </a:ln>
        </c:spPr>
        <c:crossAx val="4948377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11504</c:v>
              </c:pt>
              <c:pt idx="1">
                <c:v>2486</c:v>
              </c:pt>
              <c:pt idx="2">
                <c:v>12446</c:v>
              </c:pt>
              <c:pt idx="3">
                <c:v>3700</c:v>
              </c:pt>
              <c:pt idx="4">
                <c:v>3782</c:v>
              </c:pt>
              <c:pt idx="5">
                <c:v>7323</c:v>
              </c:pt>
              <c:pt idx="6">
                <c:v>2244</c:v>
              </c:pt>
              <c:pt idx="7">
                <c:v>6744</c:v>
              </c:pt>
              <c:pt idx="8">
                <c:v>4177</c:v>
              </c:pt>
              <c:pt idx="9">
                <c:v>7565</c:v>
              </c:pt>
              <c:pt idx="10">
                <c:v>24138</c:v>
              </c:pt>
              <c:pt idx="11">
                <c:v>2502</c:v>
              </c:pt>
              <c:pt idx="12">
                <c:v>28723</c:v>
              </c:pt>
              <c:pt idx="13">
                <c:v>8067</c:v>
              </c:pt>
              <c:pt idx="14">
                <c:v>11442</c:v>
              </c:pt>
              <c:pt idx="15">
                <c:v>5111</c:v>
              </c:pt>
              <c:pt idx="16">
                <c:v>6381</c:v>
              </c:pt>
              <c:pt idx="17">
                <c:v>10725</c:v>
              </c:pt>
              <c:pt idx="18">
                <c:v>3556</c:v>
              </c:pt>
              <c:pt idx="19">
                <c:v>3137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49556864"/>
        <c:axId val="49558656"/>
      </c:barChart>
      <c:catAx>
        <c:axId val="4955686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49558656"/>
        <c:crosses val="autoZero"/>
        <c:auto val="1"/>
        <c:lblAlgn val="ctr"/>
        <c:lblOffset val="100"/>
        <c:noMultiLvlLbl val="0"/>
      </c:catAx>
      <c:valAx>
        <c:axId val="49558656"/>
        <c:scaling>
          <c:orientation val="minMax"/>
          <c:max val="35000"/>
          <c:min val="0"/>
        </c:scaling>
        <c:delete val="1"/>
        <c:axPos val="l"/>
        <c:numFmt formatCode="General" sourceLinked="1"/>
        <c:majorTickMark val="out"/>
        <c:minorTickMark val="none"/>
        <c:tickLblPos val="none"/>
        <c:crossAx val="4955686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(fev.</a:t>
            </a:r>
            <a:r>
              <a:rPr lang="en-US" sz="700" baseline="0">
                <a:solidFill>
                  <a:schemeClr val="tx2"/>
                </a:solidFill>
                <a:latin typeface="Arial" panose="020B0604020202020204" pitchFamily="34" charset="0"/>
                <a:cs typeface="Arial" panose="020B0604020202020204" pitchFamily="34" charset="0"/>
              </a:rPr>
              <a:t> 2019 / fev.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2.0310421286031</c:v>
              </c:pt>
              <c:pt idx="1">
                <c:v>-3.8297872340425587</c:v>
              </c:pt>
              <c:pt idx="2">
                <c:v>1.5419760137064475</c:v>
              </c:pt>
              <c:pt idx="3">
                <c:v>-2.5546484066368169</c:v>
              </c:pt>
              <c:pt idx="4">
                <c:v>1.1500401176785191</c:v>
              </c:pt>
              <c:pt idx="5">
                <c:v>-1.3737373737373715</c:v>
              </c:pt>
              <c:pt idx="6">
                <c:v>-3.2758620689655182</c:v>
              </c:pt>
              <c:pt idx="7">
                <c:v>-0.19239307384933957</c:v>
              </c:pt>
              <c:pt idx="8">
                <c:v>-0.97202465623518197</c:v>
              </c:pt>
              <c:pt idx="9">
                <c:v>-0.94277857797564479</c:v>
              </c:pt>
              <c:pt idx="10">
                <c:v>-1.1628859225288668</c:v>
              </c:pt>
              <c:pt idx="11">
                <c:v>-3.9907904834996177</c:v>
              </c:pt>
              <c:pt idx="12">
                <c:v>5.0469955747357576</c:v>
              </c:pt>
              <c:pt idx="13">
                <c:v>-1.6339470796244315</c:v>
              </c:pt>
              <c:pt idx="14">
                <c:v>0.52714812862413307</c:v>
              </c:pt>
              <c:pt idx="15">
                <c:v>-2.49904616558565</c:v>
              </c:pt>
              <c:pt idx="16">
                <c:v>-2.1619135234590581</c:v>
              </c:pt>
              <c:pt idx="17">
                <c:v>-1.1429624850216591</c:v>
              </c:pt>
              <c:pt idx="18">
                <c:v>-1.7679558011049701</c:v>
              </c:pt>
              <c:pt idx="19">
                <c:v>-2.9093160012380048</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49575808"/>
        <c:axId val="49577344"/>
      </c:barChart>
      <c:catAx>
        <c:axId val="4957580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9577344"/>
        <c:crosses val="autoZero"/>
        <c:auto val="1"/>
        <c:lblAlgn val="ctr"/>
        <c:lblOffset val="100"/>
        <c:noMultiLvlLbl val="0"/>
      </c:catAx>
      <c:valAx>
        <c:axId val="4957734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957580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49639424"/>
        <c:axId val="49640960"/>
      </c:lineChart>
      <c:catAx>
        <c:axId val="496394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640960"/>
        <c:crosses val="autoZero"/>
        <c:auto val="1"/>
        <c:lblAlgn val="ctr"/>
        <c:lblOffset val="100"/>
        <c:tickLblSkip val="6"/>
        <c:tickMarkSkip val="1"/>
        <c:noMultiLvlLbl val="0"/>
      </c:catAx>
      <c:valAx>
        <c:axId val="4964096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63942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-0.37105354407105728</c:v>
              </c:pt>
              <c:pt idx="1">
                <c:v>-0.22970594203001043</c:v>
              </c:pt>
              <c:pt idx="2">
                <c:v>-0.3716324998195748</c:v>
              </c:pt>
              <c:pt idx="3">
                <c:v>-0.30208664165282778</c:v>
              </c:pt>
              <c:pt idx="4">
                <c:v>-0.51818911199243078</c:v>
              </c:pt>
              <c:pt idx="5">
                <c:v>-0.43334614251608128</c:v>
              </c:pt>
              <c:pt idx="6">
                <c:v>-0.35029752036701833</c:v>
              </c:pt>
              <c:pt idx="7">
                <c:v>-0.10083508608516173</c:v>
              </c:pt>
              <c:pt idx="8">
                <c:v>0.11986647467182171</c:v>
              </c:pt>
              <c:pt idx="9">
                <c:v>0.40251277347395154</c:v>
              </c:pt>
              <c:pt idx="10">
                <c:v>0.5010692861860564</c:v>
              </c:pt>
              <c:pt idx="11">
                <c:v>0.51364153499762266</c:v>
              </c:pt>
              <c:pt idx="12">
                <c:v>0.42350678126735192</c:v>
              </c:pt>
              <c:pt idx="13">
                <c:v>0.40131159921453047</c:v>
              </c:pt>
              <c:pt idx="14">
                <c:v>0.44015145986210141</c:v>
              </c:pt>
              <c:pt idx="15">
                <c:v>0.60876084123999319</c:v>
              </c:pt>
              <c:pt idx="16">
                <c:v>0.89960857112615389</c:v>
              </c:pt>
              <c:pt idx="17">
                <c:v>1.0940725129005326</c:v>
              </c:pt>
              <c:pt idx="18">
                <c:v>1.1929212882608529</c:v>
              </c:pt>
              <c:pt idx="19">
                <c:v>1.2404206382899041</c:v>
              </c:pt>
              <c:pt idx="20">
                <c:v>1.2713177368767818</c:v>
              </c:pt>
              <c:pt idx="21">
                <c:v>1.2028589444540303</c:v>
              </c:pt>
              <c:pt idx="22">
                <c:v>0.96812108918496109</c:v>
              </c:pt>
              <c:pt idx="23">
                <c:v>0.74672851088351133</c:v>
              </c:pt>
              <c:pt idx="24">
                <c:v>0.68577603985010938</c:v>
              </c:pt>
              <c:pt idx="25">
                <c:v>0.78459397651247376</c:v>
              </c:pt>
              <c:pt idx="26">
                <c:v>0.94794175748044263</c:v>
              </c:pt>
              <c:pt idx="27">
                <c:v>0.9940467182670405</c:v>
              </c:pt>
              <c:pt idx="28">
                <c:v>0.9709749301506313</c:v>
              </c:pt>
              <c:pt idx="29">
                <c:v>0.81505547758753716</c:v>
              </c:pt>
              <c:pt idx="30">
                <c:v>0.51753665692555884</c:v>
              </c:pt>
              <c:pt idx="31">
                <c:v>0.33987961702078917</c:v>
              </c:pt>
              <c:pt idx="32">
                <c:v>0.25556539488680846</c:v>
              </c:pt>
              <c:pt idx="33">
                <c:v>0.39712453830016442</c:v>
              </c:pt>
              <c:pt idx="34">
                <c:v>0.29803151517119131</c:v>
              </c:pt>
              <c:pt idx="35">
                <c:v>0.3933609486484439</c:v>
              </c:pt>
              <c:pt idx="36">
                <c:v>0.33867021761850302</c:v>
              </c:pt>
              <c:pt idx="37">
                <c:v>0.58033692324127839</c:v>
              </c:pt>
              <c:pt idx="38">
                <c:v>0.48680402313165166</c:v>
              </c:pt>
              <c:pt idx="39">
                <c:v>0.64625221543862865</c:v>
              </c:pt>
              <c:pt idx="40">
                <c:v>0.53240405752368514</c:v>
              </c:pt>
              <c:pt idx="41">
                <c:v>0.82024182480917862</c:v>
              </c:pt>
              <c:pt idx="42">
                <c:v>0.91703336629682353</c:v>
              </c:pt>
              <c:pt idx="43">
                <c:v>1.0664973633284633</c:v>
              </c:pt>
              <c:pt idx="44">
                <c:v>1.0547992733914484</c:v>
              </c:pt>
              <c:pt idx="45">
                <c:v>1.178823742966137</c:v>
              </c:pt>
              <c:pt idx="46">
                <c:v>1.1831264756036617</c:v>
              </c:pt>
              <c:pt idx="47">
                <c:v>1.00045163921425</c:v>
              </c:pt>
              <c:pt idx="48">
                <c:v>0.87744676437657032</c:v>
              </c:pt>
              <c:pt idx="49">
                <c:v>0.95677760437831127</c:v>
              </c:pt>
              <c:pt idx="50">
                <c:v>1.2456277233249193</c:v>
              </c:pt>
              <c:pt idx="51">
                <c:v>1.3975736608098954</c:v>
              </c:pt>
              <c:pt idx="52">
                <c:v>1.5489451303055588</c:v>
              </c:pt>
              <c:pt idx="53">
                <c:v>1.5956268365392725</c:v>
              </c:pt>
              <c:pt idx="54">
                <c:v>1.4730963946410758</c:v>
              </c:pt>
              <c:pt idx="55">
                <c:v>1.4715728285176957</c:v>
              </c:pt>
              <c:pt idx="56">
                <c:v>1.4922758110750818</c:v>
              </c:pt>
              <c:pt idx="57">
                <c:v>1.5735337588898539</c:v>
              </c:pt>
              <c:pt idx="58">
                <c:v>1.5130553134915685</c:v>
              </c:pt>
              <c:pt idx="59">
                <c:v>1.3821104315512016</c:v>
              </c:pt>
              <c:pt idx="60">
                <c:v>1.3223888448469652</c:v>
              </c:pt>
              <c:pt idx="61">
                <c:v>1.3332043225159269</c:v>
              </c:pt>
              <c:pt idx="62">
                <c:v>1.5342473749973795</c:v>
              </c:pt>
              <c:pt idx="63">
                <c:v>1.5911705721423606</c:v>
              </c:pt>
              <c:pt idx="64">
                <c:v>1.5534559408390503</c:v>
              </c:pt>
              <c:pt idx="65">
                <c:v>1.1711454611723107</c:v>
              </c:pt>
              <c:pt idx="66">
                <c:v>0.88418225750595081</c:v>
              </c:pt>
              <c:pt idx="67">
                <c:v>0.71784084523980585</c:v>
              </c:pt>
              <c:pt idx="68">
                <c:v>0.62631067096783377</c:v>
              </c:pt>
              <c:pt idx="69">
                <c:v>0.31111337082633128</c:v>
              </c:pt>
              <c:pt idx="70">
                <c:v>-0.39206756106720669</c:v>
              </c:pt>
              <c:pt idx="71">
                <c:v>-1.0778977735187631</c:v>
              </c:pt>
              <c:pt idx="72">
                <c:v>-1.5720625084584736</c:v>
              </c:pt>
              <c:pt idx="73">
                <c:v>-1.9174762989407887</c:v>
              </c:pt>
              <c:pt idx="74">
                <c:v>-1.9865533849541692</c:v>
              </c:pt>
              <c:pt idx="75">
                <c:v>-2.0012159779880183</c:v>
              </c:pt>
              <c:pt idx="76">
                <c:v>-1.6029040387593521</c:v>
              </c:pt>
              <c:pt idx="77">
                <c:v>-1.2630876113881324</c:v>
              </c:pt>
              <c:pt idx="78">
                <c:v>-0.85622863490167556</c:v>
              </c:pt>
              <c:pt idx="79">
                <c:v>-0.46307523861771582</c:v>
              </c:pt>
              <c:pt idx="80">
                <c:v>-0.13511771928937794</c:v>
              </c:pt>
              <c:pt idx="81">
                <c:v>0.17836179442934902</c:v>
              </c:pt>
              <c:pt idx="82">
                <c:v>0.11728962270466242</c:v>
              </c:pt>
              <c:pt idx="83">
                <c:v>1.65512694621478E-2</c:v>
              </c:pt>
              <c:pt idx="84">
                <c:v>-0.13466200595481648</c:v>
              </c:pt>
              <c:pt idx="85">
                <c:v>-0.20855958888996751</c:v>
              </c:pt>
              <c:pt idx="86">
                <c:v>-0.10831952867728853</c:v>
              </c:pt>
              <c:pt idx="87">
                <c:v>6.0296501894985255E-2</c:v>
              </c:pt>
              <c:pt idx="88">
                <c:v>0.24387221873837361</c:v>
              </c:pt>
              <c:pt idx="89">
                <c:v>0.31217965332319669</c:v>
              </c:pt>
              <c:pt idx="90">
                <c:v>0.24351973522343459</c:v>
              </c:pt>
              <c:pt idx="91">
                <c:v>0.22018180534024312</c:v>
              </c:pt>
              <c:pt idx="92">
                <c:v>0.22662612441625238</c:v>
              </c:pt>
              <c:pt idx="93">
                <c:v>3.6850877544447949E-2</c:v>
              </c:pt>
              <c:pt idx="94">
                <c:v>-0.21843503255441105</c:v>
              </c:pt>
              <c:pt idx="95">
                <c:v>-0.68551494417805614</c:v>
              </c:pt>
              <c:pt idx="96">
                <c:v>-0.86583092447510457</c:v>
              </c:pt>
              <c:pt idx="97">
                <c:v>-1.0287670898450778</c:v>
              </c:pt>
              <c:pt idx="98">
                <c:v>-1.0860355824176109</c:v>
              </c:pt>
              <c:pt idx="99">
                <c:v>-1.2824472088714016</c:v>
              </c:pt>
              <c:pt idx="100">
                <c:v>-1.4525034062052813</c:v>
              </c:pt>
              <c:pt idx="101">
                <c:v>-1.6129479874232231</c:v>
              </c:pt>
              <c:pt idx="102">
                <c:v>-1.7490312462785853</c:v>
              </c:pt>
              <c:pt idx="103">
                <c:v>-1.9053928724967875</c:v>
              </c:pt>
              <c:pt idx="104">
                <c:v>-2.1219077629967273</c:v>
              </c:pt>
              <c:pt idx="105">
                <c:v>-2.3787604776500335</c:v>
              </c:pt>
              <c:pt idx="106">
                <c:v>-2.8026910892679044</c:v>
              </c:pt>
              <c:pt idx="107">
                <c:v>-3.2207133626945152</c:v>
              </c:pt>
              <c:pt idx="108">
                <c:v>-3.5070021409063812</c:v>
              </c:pt>
              <c:pt idx="109">
                <c:v>-3.6556198367650303</c:v>
              </c:pt>
              <c:pt idx="110">
                <c:v>-3.6387307794674681</c:v>
              </c:pt>
              <c:pt idx="111">
                <c:v>-3.5558949496671355</c:v>
              </c:pt>
              <c:pt idx="112">
                <c:v>-3.5276113375656957</c:v>
              </c:pt>
              <c:pt idx="113">
                <c:v>-3.3677139328959029</c:v>
              </c:pt>
              <c:pt idx="114">
                <c:v>-3.2841863766893789</c:v>
              </c:pt>
              <c:pt idx="115">
                <c:v>-3.0076156623871459</c:v>
              </c:pt>
              <c:pt idx="116">
                <c:v>-3.1735639526549231</c:v>
              </c:pt>
              <c:pt idx="117">
                <c:v>-3.4910853599857634</c:v>
              </c:pt>
              <c:pt idx="118">
                <c:v>-3.7966044092700311</c:v>
              </c:pt>
              <c:pt idx="119">
                <c:v>-3.8588969802389435</c:v>
              </c:pt>
              <c:pt idx="120">
                <c:v>-3.7750413624655637</c:v>
              </c:pt>
              <c:pt idx="121">
                <c:v>-3.671192125667686</c:v>
              </c:pt>
              <c:pt idx="122">
                <c:v>-3.3525396811653945</c:v>
              </c:pt>
              <c:pt idx="123">
                <c:v>-3.06329199584304</c:v>
              </c:pt>
              <c:pt idx="124">
                <c:v>-2.7437684015407795</c:v>
              </c:pt>
              <c:pt idx="125">
                <c:v>-2.4960187609187621</c:v>
              </c:pt>
              <c:pt idx="126">
                <c:v>-2.2174137970821239</c:v>
              </c:pt>
              <c:pt idx="127">
                <c:v>-1.7832707003870962</c:v>
              </c:pt>
              <c:pt idx="128">
                <c:v>-1.4721881656612417</c:v>
              </c:pt>
              <c:pt idx="129">
                <c:v>-1.2181300673013686</c:v>
              </c:pt>
              <c:pt idx="130">
                <c:v>-1.0906870311553425</c:v>
              </c:pt>
              <c:pt idx="131">
                <c:v>-0.93105686565426382</c:v>
              </c:pt>
              <c:pt idx="132">
                <c:v>-0.67042632081108744</c:v>
              </c:pt>
              <c:pt idx="133">
                <c:v>-0.43072312378034799</c:v>
              </c:pt>
              <c:pt idx="134">
                <c:v>-0.18738004496306609</c:v>
              </c:pt>
              <c:pt idx="135">
                <c:v>-4.5467425149869206E-2</c:v>
              </c:pt>
              <c:pt idx="136">
                <c:v>0.16406103468828651</c:v>
              </c:pt>
              <c:pt idx="137">
                <c:v>0.38476368386747856</c:v>
              </c:pt>
              <c:pt idx="138">
                <c:v>0.57066755838346417</c:v>
              </c:pt>
              <c:pt idx="139">
                <c:v>0.63555426923592262</c:v>
              </c:pt>
              <c:pt idx="140">
                <c:v>0.57237088723844609</c:v>
              </c:pt>
              <c:pt idx="141">
                <c:v>0.59813604602018344</c:v>
              </c:pt>
              <c:pt idx="142">
                <c:v>0.41960515229635431</c:v>
              </c:pt>
              <c:pt idx="143">
                <c:v>0.23320120784188925</c:v>
              </c:pt>
              <c:pt idx="144">
                <c:v>0.31969142992600097</c:v>
              </c:pt>
              <c:pt idx="145">
                <c:v>0.35966173377325655</c:v>
              </c:pt>
              <c:pt idx="146">
                <c:v>0.6904796207212448</c:v>
              </c:pt>
              <c:pt idx="147">
                <c:v>0.84569037809900605</c:v>
              </c:pt>
              <c:pt idx="148">
                <c:v>1.1980375842612851</c:v>
              </c:pt>
              <c:pt idx="149">
                <c:v>1.3049191865991583</c:v>
              </c:pt>
              <c:pt idx="150">
                <c:v>1.3817759114461259</c:v>
              </c:pt>
              <c:pt idx="151">
                <c:v>1.4236230206765108</c:v>
              </c:pt>
              <c:pt idx="152">
                <c:v>1.4449497999981706</c:v>
              </c:pt>
              <c:pt idx="153">
                <c:v>1.2028457716693053</c:v>
              </c:pt>
              <c:pt idx="154">
                <c:v>0.97245632525519432</c:v>
              </c:pt>
              <c:pt idx="155">
                <c:v>0.74521834684532351</c:v>
              </c:pt>
              <c:pt idx="156">
                <c:v>0.81802476843142324</c:v>
              </c:pt>
              <c:pt idx="157">
                <c:v>0.85368549706930552</c:v>
              </c:pt>
              <c:pt idx="158">
                <c:v>1.0425666224012722</c:v>
              </c:pt>
              <c:pt idx="159">
                <c:v>1.1574558456829662</c:v>
              </c:pt>
              <c:pt idx="160">
                <c:v>1.2424697637882423</c:v>
              </c:pt>
              <c:pt idx="161">
                <c:v>1.2473873669025612</c:v>
              </c:pt>
              <c:pt idx="162">
                <c:v>1.2563215073194585</c:v>
              </c:pt>
              <c:pt idx="163">
                <c:v>1.3602601621273607</c:v>
              </c:pt>
              <c:pt idx="164">
                <c:v>1.4050825640585687</c:v>
              </c:pt>
              <c:pt idx="165">
                <c:v>1.3870259695653289</c:v>
              </c:pt>
              <c:pt idx="166">
                <c:v>1.2946807941747123</c:v>
              </c:pt>
              <c:pt idx="167">
                <c:v>1.2192114679279422</c:v>
              </c:pt>
              <c:pt idx="168">
                <c:v>1.2680706346777897</c:v>
              </c:pt>
              <c:pt idx="169">
                <c:v>1.4424950788371791</c:v>
              </c:pt>
              <c:pt idx="170">
                <c:v>1.6521434008514395</c:v>
              </c:pt>
              <c:pt idx="171">
                <c:v>1.8636433746976291</c:v>
              </c:pt>
              <c:pt idx="172">
                <c:v>2.032895237239873</c:v>
              </c:pt>
              <c:pt idx="173">
                <c:v>2.2007754692218331</c:v>
              </c:pt>
              <c:pt idx="174">
                <c:v>2.2735416786609495</c:v>
              </c:pt>
              <c:pt idx="175">
                <c:v>2.2213575971620032</c:v>
              </c:pt>
              <c:pt idx="176">
                <c:v>2.2388220017189311</c:v>
              </c:pt>
              <c:pt idx="177">
                <c:v>2.1934122416328519</c:v>
              </c:pt>
              <c:pt idx="178">
                <c:v>2.1697493846337021</c:v>
              </c:pt>
              <c:pt idx="179">
                <c:v>1.9999133375213429</c:v>
              </c:pt>
              <c:pt idx="180">
                <c:v>1.9985477154149649</c:v>
              </c:pt>
              <c:pt idx="181">
                <c:v>1.9859122059409107</c:v>
              </c:pt>
              <c:pt idx="182">
                <c:v>2.1362426731859681</c:v>
              </c:pt>
              <c:pt idx="183">
                <c:v>2.1888440328557435</c:v>
              </c:pt>
              <c:pt idx="184">
                <c:v>2.3558560622312887</c:v>
              </c:pt>
              <c:pt idx="185">
                <c:v>2.508399571400882</c:v>
              </c:pt>
              <c:pt idx="186">
                <c:v>2.5631104138051399</c:v>
              </c:pt>
              <c:pt idx="187">
                <c:v>2.5852278153980404</c:v>
              </c:pt>
              <c:pt idx="188">
                <c:v>2.4989824750400458</c:v>
              </c:pt>
              <c:pt idx="189">
                <c:v>2.4607378542255764</c:v>
              </c:pt>
              <c:pt idx="190">
                <c:v>2.3111329452174574</c:v>
              </c:pt>
              <c:pt idx="191">
                <c:v>2.2041184759840515</c:v>
              </c:pt>
              <c:pt idx="192">
                <c:v>2.1162968722416933</c:v>
              </c:pt>
              <c:pt idx="193">
                <c:v>2.2434845939687609</c:v>
              </c:pt>
              <c:pt idx="194">
                <c:v>2.2721613495011725</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49650688"/>
        <c:axId val="49656960"/>
      </c:lineChart>
      <c:catAx>
        <c:axId val="4965068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656960"/>
        <c:crosses val="autoZero"/>
        <c:auto val="1"/>
        <c:lblAlgn val="ctr"/>
        <c:lblOffset val="100"/>
        <c:tickLblSkip val="1"/>
        <c:tickMarkSkip val="1"/>
        <c:noMultiLvlLbl val="0"/>
      </c:catAx>
      <c:valAx>
        <c:axId val="496569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65068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0.000</c:formatCode>
              <c:ptCount val="19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pt idx="193">
                <c:v>18.550999999999998</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49665152"/>
        <c:axId val="49666688"/>
      </c:lineChart>
      <c:catAx>
        <c:axId val="49665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666688"/>
        <c:crosses val="autoZero"/>
        <c:auto val="1"/>
        <c:lblAlgn val="ctr"/>
        <c:lblOffset val="100"/>
        <c:tickLblSkip val="1"/>
        <c:tickMarkSkip val="1"/>
        <c:noMultiLvlLbl val="0"/>
      </c:catAx>
      <c:valAx>
        <c:axId val="4966668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6651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8738324869154668"/>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pt idx="188">
                <c:v>0.40525687625555579</c:v>
              </c:pt>
              <c:pt idx="189">
                <c:v>-0.24732553265555532</c:v>
              </c:pt>
              <c:pt idx="190">
                <c:v>-1.005525774433333</c:v>
              </c:pt>
              <c:pt idx="191">
                <c:v>-0.61099221732222198</c:v>
              </c:pt>
              <c:pt idx="192">
                <c:v>-0.97767795366666643</c:v>
              </c:pt>
              <c:pt idx="193">
                <c:v>-1.2903354859888887</c:v>
              </c:pt>
              <c:pt idx="194">
                <c:v>-2.2677547349333333</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7.0418860364347587E-3"/>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pt idx="188">
                <c:v>2.8289898121222223</c:v>
              </c:pt>
              <c:pt idx="189">
                <c:v>3.7796228463555557</c:v>
              </c:pt>
              <c:pt idx="190">
                <c:v>3.8167505422666665</c:v>
              </c:pt>
              <c:pt idx="191">
                <c:v>3.4472062204777778</c:v>
              </c:pt>
              <c:pt idx="192">
                <c:v>3.0392335315111119</c:v>
              </c:pt>
              <c:pt idx="193">
                <c:v>3.9489234033555562</c:v>
              </c:pt>
              <c:pt idx="194">
                <c:v>3.6811872736333338</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pt idx="188">
                <c:v>16.493074005222223</c:v>
              </c:pt>
              <c:pt idx="189">
                <c:v>13.266220606555557</c:v>
              </c:pt>
              <c:pt idx="190">
                <c:v>12.326318268</c:v>
              </c:pt>
              <c:pt idx="191">
                <c:v>12.173173014555553</c:v>
              </c:pt>
              <c:pt idx="192">
                <c:v>15.668437915888887</c:v>
              </c:pt>
              <c:pt idx="193">
                <c:v>16.030432864555557</c:v>
              </c:pt>
              <c:pt idx="194">
                <c:v>14.374183402333335</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49713536"/>
        <c:axId val="49715072"/>
      </c:lineChart>
      <c:catAx>
        <c:axId val="497135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715072"/>
        <c:crosses val="autoZero"/>
        <c:auto val="1"/>
        <c:lblAlgn val="ctr"/>
        <c:lblOffset val="100"/>
        <c:tickLblSkip val="6"/>
        <c:tickMarkSkip val="1"/>
        <c:noMultiLvlLbl val="0"/>
      </c:catAx>
      <c:valAx>
        <c:axId val="4971507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71353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2018</c:v>
                  </c:pt>
                  <c:pt idx="10">
                    <c:v>2019</c:v>
                  </c:pt>
                </c:lvl>
              </c:multiLvlStrCache>
            </c:multiLvlStrRef>
          </c:cat>
          <c:val>
            <c:numRef>
              <c:f>'9lay_off'!$E$15:$Q$15</c:f>
              <c:numCache>
                <c:formatCode>#,##0</c:formatCode>
                <c:ptCount val="13"/>
                <c:pt idx="0">
                  <c:v>1257</c:v>
                </c:pt>
                <c:pt idx="1">
                  <c:v>1088</c:v>
                </c:pt>
                <c:pt idx="2">
                  <c:v>665</c:v>
                </c:pt>
                <c:pt idx="3">
                  <c:v>425</c:v>
                </c:pt>
                <c:pt idx="4">
                  <c:v>547</c:v>
                </c:pt>
                <c:pt idx="5">
                  <c:v>456</c:v>
                </c:pt>
                <c:pt idx="6">
                  <c:v>752</c:v>
                </c:pt>
                <c:pt idx="7">
                  <c:v>1104</c:v>
                </c:pt>
                <c:pt idx="8">
                  <c:v>1284</c:v>
                </c:pt>
                <c:pt idx="9">
                  <c:v>1784</c:v>
                </c:pt>
                <c:pt idx="10">
                  <c:v>1435</c:v>
                </c:pt>
                <c:pt idx="11">
                  <c:v>1532</c:v>
                </c:pt>
                <c:pt idx="12">
                  <c:v>1532</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19296512"/>
        <c:axId val="219298048"/>
      </c:barChart>
      <c:catAx>
        <c:axId val="21929651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9298048"/>
        <c:crosses val="autoZero"/>
        <c:auto val="1"/>
        <c:lblAlgn val="ctr"/>
        <c:lblOffset val="100"/>
        <c:tickLblSkip val="1"/>
        <c:tickMarkSkip val="1"/>
        <c:noMultiLvlLbl val="0"/>
      </c:catAx>
      <c:valAx>
        <c:axId val="2192980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92965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strLit>
          </c:cat>
          <c:val>
            <c:numLit>
              <c:formatCode>0.000</c:formatCode>
              <c:ptCount val="19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49729920"/>
        <c:axId val="4973145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9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49732992"/>
        <c:axId val="49738880"/>
      </c:lineChart>
      <c:catAx>
        <c:axId val="497299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731456"/>
        <c:crosses val="autoZero"/>
        <c:auto val="1"/>
        <c:lblAlgn val="ctr"/>
        <c:lblOffset val="100"/>
        <c:tickLblSkip val="1"/>
        <c:tickMarkSkip val="1"/>
        <c:noMultiLvlLbl val="0"/>
      </c:catAx>
      <c:valAx>
        <c:axId val="4973145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729920"/>
        <c:crosses val="autoZero"/>
        <c:crossBetween val="between"/>
        <c:majorUnit val="100"/>
        <c:minorUnit val="100"/>
      </c:valAx>
      <c:catAx>
        <c:axId val="49732992"/>
        <c:scaling>
          <c:orientation val="minMax"/>
        </c:scaling>
        <c:delete val="1"/>
        <c:axPos val="b"/>
        <c:numFmt formatCode="General" sourceLinked="1"/>
        <c:majorTickMark val="out"/>
        <c:minorTickMark val="none"/>
        <c:tickLblPos val="none"/>
        <c:crossAx val="49738880"/>
        <c:crosses val="autoZero"/>
        <c:auto val="1"/>
        <c:lblAlgn val="ctr"/>
        <c:lblOffset val="100"/>
        <c:noMultiLvlLbl val="0"/>
      </c:catAx>
      <c:valAx>
        <c:axId val="4973888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973299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pt idx="188">
                <c:v>10.027548287</c:v>
              </c:pt>
              <c:pt idx="189">
                <c:v>9.8231221229999992</c:v>
              </c:pt>
              <c:pt idx="190">
                <c:v>11.270579738333334</c:v>
              </c:pt>
              <c:pt idx="191">
                <c:v>11.488138301666666</c:v>
              </c:pt>
              <c:pt idx="192">
                <c:v>10.517320277000001</c:v>
              </c:pt>
              <c:pt idx="193">
                <c:v>8.439720823</c:v>
              </c:pt>
              <c:pt idx="194">
                <c:v>7.4951899563333333</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49765376"/>
        <c:axId val="49771264"/>
      </c:lineChart>
      <c:catAx>
        <c:axId val="497653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771264"/>
        <c:crosses val="autoZero"/>
        <c:auto val="1"/>
        <c:lblAlgn val="ctr"/>
        <c:lblOffset val="100"/>
        <c:tickLblSkip val="1"/>
        <c:tickMarkSkip val="1"/>
        <c:noMultiLvlLbl val="0"/>
      </c:catAx>
      <c:valAx>
        <c:axId val="4977126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76537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0.8529411764705882</c:v>
                </c:pt>
                <c:pt idx="1">
                  <c:v>0.94000000000000006</c:v>
                </c:pt>
                <c:pt idx="2">
                  <c:v>0.85483870967741926</c:v>
                </c:pt>
                <c:pt idx="3">
                  <c:v>1.1666666666666667</c:v>
                </c:pt>
                <c:pt idx="4">
                  <c:v>1.0144927536231882</c:v>
                </c:pt>
                <c:pt idx="5">
                  <c:v>1.208955223880597</c:v>
                </c:pt>
                <c:pt idx="6">
                  <c:v>1.1886792452830188</c:v>
                </c:pt>
                <c:pt idx="7">
                  <c:v>1.4722222222222221</c:v>
                </c:pt>
                <c:pt idx="8">
                  <c:v>1.3008130081300813</c:v>
                </c:pt>
                <c:pt idx="9">
                  <c:v>1.0666666666666667</c:v>
                </c:pt>
                <c:pt idx="10">
                  <c:v>0.88571428571428579</c:v>
                </c:pt>
                <c:pt idx="11">
                  <c:v>1</c:v>
                </c:pt>
                <c:pt idx="12">
                  <c:v>1.6275862068965519</c:v>
                </c:pt>
                <c:pt idx="13">
                  <c:v>1.0303030303030303</c:v>
                </c:pt>
                <c:pt idx="14">
                  <c:v>1.0185185185185184</c:v>
                </c:pt>
                <c:pt idx="15">
                  <c:v>1.2021276595744681</c:v>
                </c:pt>
                <c:pt idx="16">
                  <c:v>1.1764705882352942</c:v>
                </c:pt>
                <c:pt idx="17">
                  <c:v>0.83783783783783783</c:v>
                </c:pt>
                <c:pt idx="18">
                  <c:v>1.2807017543859649</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9802240"/>
        <c:axId val="49824512"/>
      </c:radarChart>
      <c:catAx>
        <c:axId val="4980224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9824512"/>
        <c:crosses val="autoZero"/>
        <c:auto val="0"/>
        <c:lblAlgn val="ctr"/>
        <c:lblOffset val="100"/>
        <c:noMultiLvlLbl val="0"/>
      </c:catAx>
      <c:valAx>
        <c:axId val="4982451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980224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23656576"/>
        <c:axId val="223699328"/>
      </c:barChart>
      <c:catAx>
        <c:axId val="2236565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23699328"/>
        <c:crosses val="autoZero"/>
        <c:auto val="1"/>
        <c:lblAlgn val="ctr"/>
        <c:lblOffset val="100"/>
        <c:tickLblSkip val="1"/>
        <c:tickMarkSkip val="1"/>
        <c:noMultiLvlLbl val="0"/>
      </c:catAx>
      <c:valAx>
        <c:axId val="2236993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3656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32473728"/>
        <c:axId val="232475264"/>
      </c:barChart>
      <c:catAx>
        <c:axId val="23247372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2475264"/>
        <c:crosses val="autoZero"/>
        <c:auto val="1"/>
        <c:lblAlgn val="ctr"/>
        <c:lblOffset val="100"/>
        <c:tickLblSkip val="1"/>
        <c:tickMarkSkip val="1"/>
        <c:noMultiLvlLbl val="0"/>
      </c:catAx>
      <c:valAx>
        <c:axId val="2324752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24737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48596096"/>
        <c:axId val="48597632"/>
      </c:barChart>
      <c:catAx>
        <c:axId val="48596096"/>
        <c:scaling>
          <c:orientation val="maxMin"/>
        </c:scaling>
        <c:delete val="0"/>
        <c:axPos val="l"/>
        <c:majorTickMark val="none"/>
        <c:minorTickMark val="none"/>
        <c:tickLblPos val="none"/>
        <c:spPr>
          <a:ln w="3175">
            <a:solidFill>
              <a:srgbClr val="333333"/>
            </a:solidFill>
            <a:prstDash val="solid"/>
          </a:ln>
        </c:spPr>
        <c:crossAx val="48597632"/>
        <c:crosses val="autoZero"/>
        <c:auto val="1"/>
        <c:lblAlgn val="ctr"/>
        <c:lblOffset val="100"/>
        <c:tickMarkSkip val="1"/>
        <c:noMultiLvlLbl val="0"/>
      </c:catAx>
      <c:valAx>
        <c:axId val="485976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85960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48609536"/>
        <c:axId val="48611328"/>
      </c:barChart>
      <c:catAx>
        <c:axId val="48609536"/>
        <c:scaling>
          <c:orientation val="maxMin"/>
        </c:scaling>
        <c:delete val="0"/>
        <c:axPos val="l"/>
        <c:majorTickMark val="none"/>
        <c:minorTickMark val="none"/>
        <c:tickLblPos val="none"/>
        <c:spPr>
          <a:ln w="3175">
            <a:solidFill>
              <a:srgbClr val="333333"/>
            </a:solidFill>
            <a:prstDash val="solid"/>
          </a:ln>
        </c:spPr>
        <c:crossAx val="48611328"/>
        <c:crosses val="autoZero"/>
        <c:auto val="1"/>
        <c:lblAlgn val="ctr"/>
        <c:lblOffset val="100"/>
        <c:tickMarkSkip val="1"/>
        <c:noMultiLvlLbl val="0"/>
      </c:catAx>
      <c:valAx>
        <c:axId val="486113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860953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48618880"/>
        <c:axId val="48624768"/>
      </c:barChart>
      <c:catAx>
        <c:axId val="48618880"/>
        <c:scaling>
          <c:orientation val="maxMin"/>
        </c:scaling>
        <c:delete val="0"/>
        <c:axPos val="l"/>
        <c:majorTickMark val="none"/>
        <c:minorTickMark val="none"/>
        <c:tickLblPos val="none"/>
        <c:spPr>
          <a:ln w="3175">
            <a:solidFill>
              <a:srgbClr val="333333"/>
            </a:solidFill>
            <a:prstDash val="solid"/>
          </a:ln>
        </c:spPr>
        <c:crossAx val="48624768"/>
        <c:crosses val="autoZero"/>
        <c:auto val="1"/>
        <c:lblAlgn val="ctr"/>
        <c:lblOffset val="100"/>
        <c:tickMarkSkip val="1"/>
        <c:noMultiLvlLbl val="0"/>
      </c:catAx>
      <c:valAx>
        <c:axId val="486247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86188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49222400"/>
        <c:axId val="49223936"/>
      </c:barChart>
      <c:catAx>
        <c:axId val="49222400"/>
        <c:scaling>
          <c:orientation val="maxMin"/>
        </c:scaling>
        <c:delete val="0"/>
        <c:axPos val="l"/>
        <c:majorTickMark val="none"/>
        <c:minorTickMark val="none"/>
        <c:tickLblPos val="none"/>
        <c:spPr>
          <a:ln w="3175">
            <a:solidFill>
              <a:srgbClr val="333333"/>
            </a:solidFill>
            <a:prstDash val="solid"/>
          </a:ln>
        </c:spPr>
        <c:crossAx val="49223936"/>
        <c:crosses val="autoZero"/>
        <c:auto val="1"/>
        <c:lblAlgn val="ctr"/>
        <c:lblOffset val="100"/>
        <c:tickMarkSkip val="1"/>
        <c:noMultiLvlLbl val="0"/>
      </c:catAx>
      <c:valAx>
        <c:axId val="492239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92224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32.871871257922258</c:v>
                </c:pt>
                <c:pt idx="1">
                  <c:v>14.717237887274903</c:v>
                </c:pt>
                <c:pt idx="2">
                  <c:v>14.072810757625454</c:v>
                </c:pt>
                <c:pt idx="3">
                  <c:v>9.7074856190628722</c:v>
                </c:pt>
                <c:pt idx="4">
                  <c:v>5.383062666299665</c:v>
                </c:pt>
                <c:pt idx="5" formatCode="0.00">
                  <c:v>-7.0729462155510898</c:v>
                </c:pt>
                <c:pt idx="6" formatCode="0.00">
                  <c:v>-3.9140009535269082</c:v>
                </c:pt>
                <c:pt idx="7" formatCode="0.00">
                  <c:v>-3.6717431702159464</c:v>
                </c:pt>
                <c:pt idx="8" formatCode="0.00">
                  <c:v>-3.5479770491112395</c:v>
                </c:pt>
                <c:pt idx="9" formatCode="0.00">
                  <c:v>-3.1330993077654856</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49235840"/>
        <c:axId val="49237376"/>
      </c:barChart>
      <c:catAx>
        <c:axId val="49235840"/>
        <c:scaling>
          <c:orientation val="maxMin"/>
        </c:scaling>
        <c:delete val="0"/>
        <c:axPos val="l"/>
        <c:majorTickMark val="none"/>
        <c:minorTickMark val="none"/>
        <c:tickLblPos val="none"/>
        <c:crossAx val="49237376"/>
        <c:crossesAt val="0"/>
        <c:auto val="1"/>
        <c:lblAlgn val="ctr"/>
        <c:lblOffset val="100"/>
        <c:tickMarkSkip val="1"/>
        <c:noMultiLvlLbl val="0"/>
      </c:catAx>
      <c:valAx>
        <c:axId val="49237376"/>
        <c:scaling>
          <c:orientation val="minMax"/>
        </c:scaling>
        <c:delete val="0"/>
        <c:axPos val="t"/>
        <c:numFmt formatCode="0.0" sourceLinked="1"/>
        <c:majorTickMark val="none"/>
        <c:minorTickMark val="none"/>
        <c:tickLblPos val="none"/>
        <c:spPr>
          <a:ln w="9525">
            <a:noFill/>
          </a:ln>
        </c:spPr>
        <c:crossAx val="4923584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5436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5436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9/4_Abril/dados/p22/1_actualizar_p22(3m_mov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sheetName val="sexos"/>
      <sheetName val="25anos"/>
      <sheetName val="LER"/>
      <sheetName val="texto"/>
    </sheetNames>
    <sheetDataSet>
      <sheetData sheetId="0">
        <row r="4">
          <cell r="D4" t="str">
            <v>paises PT</v>
          </cell>
          <cell r="E4" t="str">
            <v>sigla</v>
          </cell>
          <cell r="F4" t="str">
            <v>paises EN</v>
          </cell>
          <cell r="G4" t="str">
            <v>2019M01</v>
          </cell>
          <cell r="H4" t="str">
            <v>2019M02</v>
          </cell>
          <cell r="I4" t="str">
            <v>2019M03</v>
          </cell>
          <cell r="J4" t="str">
            <v>2019M01</v>
          </cell>
          <cell r="K4" t="str">
            <v>2019M02</v>
          </cell>
          <cell r="L4" t="str">
            <v>2019M03</v>
          </cell>
          <cell r="M4" t="str">
            <v>2019M01</v>
          </cell>
          <cell r="N4" t="str">
            <v>2019M02</v>
          </cell>
          <cell r="O4" t="str">
            <v>2019M03</v>
          </cell>
          <cell r="P4" t="str">
            <v>2019M01</v>
          </cell>
          <cell r="Q4" t="str">
            <v>2019M02</v>
          </cell>
          <cell r="R4" t="str">
            <v>2019M03</v>
          </cell>
        </row>
        <row r="5">
          <cell r="G5" t="str">
            <v>01</v>
          </cell>
          <cell r="H5" t="str">
            <v>02</v>
          </cell>
          <cell r="I5" t="str">
            <v>03</v>
          </cell>
          <cell r="J5" t="str">
            <v>01</v>
          </cell>
          <cell r="K5" t="str">
            <v>02</v>
          </cell>
          <cell r="L5" t="str">
            <v>03</v>
          </cell>
          <cell r="M5" t="str">
            <v>01</v>
          </cell>
          <cell r="N5" t="str">
            <v>02</v>
          </cell>
          <cell r="O5" t="str">
            <v>03</v>
          </cell>
          <cell r="P5" t="str">
            <v>01</v>
          </cell>
          <cell r="Q5" t="str">
            <v>02</v>
          </cell>
          <cell r="R5" t="str">
            <v>03</v>
          </cell>
          <cell r="S5" t="str">
            <v>Total</v>
          </cell>
          <cell r="T5" t="str">
            <v>25anos</v>
          </cell>
          <cell r="U5" t="str">
            <v>Homens</v>
          </cell>
          <cell r="V5" t="str">
            <v>Mulheres</v>
          </cell>
        </row>
        <row r="6">
          <cell r="D6" t="str">
            <v>UE28</v>
          </cell>
          <cell r="E6" t="str">
            <v>EU28</v>
          </cell>
          <cell r="F6" t="str">
            <v xml:space="preserve">EU28 EU28 - European Union (28 countries) European Union (28 countries) </v>
          </cell>
          <cell r="G6">
            <v>6.5</v>
          </cell>
          <cell r="H6">
            <v>6.5</v>
          </cell>
          <cell r="I6">
            <v>6.4</v>
          </cell>
          <cell r="J6">
            <v>6.3</v>
          </cell>
          <cell r="K6">
            <v>6.2</v>
          </cell>
          <cell r="L6">
            <v>6.1</v>
          </cell>
          <cell r="M6">
            <v>6.8</v>
          </cell>
          <cell r="N6">
            <v>6.8</v>
          </cell>
          <cell r="O6">
            <v>6.7</v>
          </cell>
          <cell r="P6">
            <v>14.7</v>
          </cell>
          <cell r="Q6">
            <v>14.6</v>
          </cell>
          <cell r="R6">
            <v>14.5</v>
          </cell>
          <cell r="S6">
            <v>6.4</v>
          </cell>
          <cell r="T6">
            <v>14.5</v>
          </cell>
          <cell r="U6">
            <v>6.1</v>
          </cell>
          <cell r="V6">
            <v>6.7</v>
          </cell>
        </row>
        <row r="7">
          <cell r="D7" t="str">
            <v>Zona Euro</v>
          </cell>
          <cell r="E7" t="str">
            <v>EA E</v>
          </cell>
          <cell r="F7" t="str">
            <v xml:space="preserve">EA EA - Euro area (EA11-2000, EA12-2006, EA13-2007, EA15-2008, EA16-2010, EA17-2013, EA18-2014, EA19) Euro area (EA11-2000, EA12-2006, EA13-2007, EA15-2008, EA16-2010, EA17-2013, EA18-2014, EA19) </v>
          </cell>
          <cell r="G7">
            <v>7.8</v>
          </cell>
          <cell r="H7">
            <v>7.8</v>
          </cell>
          <cell r="I7">
            <v>7.7</v>
          </cell>
          <cell r="J7">
            <v>7.5</v>
          </cell>
          <cell r="K7">
            <v>7.4</v>
          </cell>
          <cell r="L7">
            <v>7.3</v>
          </cell>
          <cell r="M7">
            <v>8.3000000000000007</v>
          </cell>
          <cell r="N7">
            <v>8.3000000000000007</v>
          </cell>
          <cell r="O7">
            <v>8.1999999999999993</v>
          </cell>
          <cell r="P7">
            <v>16.3</v>
          </cell>
          <cell r="Q7">
            <v>16.2</v>
          </cell>
          <cell r="R7">
            <v>16</v>
          </cell>
          <cell r="S7">
            <v>7.7</v>
          </cell>
          <cell r="T7">
            <v>16</v>
          </cell>
          <cell r="U7">
            <v>7.3</v>
          </cell>
          <cell r="V7">
            <v>8.1999999999999993</v>
          </cell>
        </row>
        <row r="8">
          <cell r="D8" t="str">
            <v>Bélgica</v>
          </cell>
          <cell r="E8" t="str">
            <v>BE B</v>
          </cell>
          <cell r="F8" t="str">
            <v xml:space="preserve">BE BE - Belgium Belgium </v>
          </cell>
          <cell r="G8">
            <v>5.8</v>
          </cell>
          <cell r="H8">
            <v>5.8</v>
          </cell>
          <cell r="I8">
            <v>5.7</v>
          </cell>
          <cell r="J8">
            <v>6.2</v>
          </cell>
          <cell r="K8">
            <v>6.2</v>
          </cell>
          <cell r="L8">
            <v>6.2</v>
          </cell>
          <cell r="M8">
            <v>5.4</v>
          </cell>
          <cell r="N8">
            <v>5.3</v>
          </cell>
          <cell r="O8">
            <v>5.3</v>
          </cell>
          <cell r="P8">
            <v>12.8</v>
          </cell>
          <cell r="Q8">
            <v>12.8</v>
          </cell>
          <cell r="R8">
            <v>12.8</v>
          </cell>
          <cell r="S8">
            <v>5.7</v>
          </cell>
          <cell r="T8">
            <v>12.8</v>
          </cell>
          <cell r="U8">
            <v>6.2</v>
          </cell>
          <cell r="V8">
            <v>5.3</v>
          </cell>
        </row>
        <row r="9">
          <cell r="D9" t="str">
            <v>Bulgária</v>
          </cell>
          <cell r="E9" t="str">
            <v>BG B</v>
          </cell>
          <cell r="F9" t="str">
            <v xml:space="preserve">BG BG - Bulgaria Bulgaria </v>
          </cell>
          <cell r="G9">
            <v>4.8</v>
          </cell>
          <cell r="H9">
            <v>4.7</v>
          </cell>
          <cell r="I9">
            <v>4.5999999999999996</v>
          </cell>
          <cell r="J9">
            <v>5.2</v>
          </cell>
          <cell r="K9">
            <v>5.0999999999999996</v>
          </cell>
          <cell r="L9">
            <v>5</v>
          </cell>
          <cell r="M9">
            <v>4.2</v>
          </cell>
          <cell r="N9">
            <v>4.2</v>
          </cell>
          <cell r="O9">
            <v>4.2</v>
          </cell>
          <cell r="P9">
            <v>12.2</v>
          </cell>
          <cell r="Q9">
            <v>12.8</v>
          </cell>
          <cell r="R9">
            <v>13.4</v>
          </cell>
          <cell r="S9">
            <v>4.5999999999999996</v>
          </cell>
          <cell r="T9">
            <v>13.4</v>
          </cell>
          <cell r="U9">
            <v>5</v>
          </cell>
          <cell r="V9">
            <v>4.2</v>
          </cell>
        </row>
        <row r="10">
          <cell r="D10" t="str">
            <v>Chéquia</v>
          </cell>
          <cell r="E10" t="str">
            <v>CZ C</v>
          </cell>
          <cell r="F10" t="str">
            <v>CZ CZ - Czechia Czechia</v>
          </cell>
          <cell r="G10">
            <v>2</v>
          </cell>
          <cell r="H10">
            <v>1.9</v>
          </cell>
          <cell r="I10">
            <v>1.9</v>
          </cell>
          <cell r="J10">
            <v>1.8</v>
          </cell>
          <cell r="K10">
            <v>1.7</v>
          </cell>
          <cell r="L10">
            <v>1.8</v>
          </cell>
          <cell r="M10">
            <v>2.4</v>
          </cell>
          <cell r="N10">
            <v>2.1</v>
          </cell>
          <cell r="O10">
            <v>2.1</v>
          </cell>
          <cell r="P10">
            <v>6</v>
          </cell>
          <cell r="Q10">
            <v>5.9</v>
          </cell>
          <cell r="R10">
            <v>6.3</v>
          </cell>
          <cell r="S10">
            <v>1.9</v>
          </cell>
          <cell r="T10">
            <v>6.3</v>
          </cell>
          <cell r="U10">
            <v>1.8</v>
          </cell>
          <cell r="V10">
            <v>2.1</v>
          </cell>
        </row>
        <row r="11">
          <cell r="D11" t="str">
            <v xml:space="preserve">Dinamarca </v>
          </cell>
          <cell r="E11" t="str">
            <v>DK D</v>
          </cell>
          <cell r="F11" t="str">
            <v xml:space="preserve">DK DK - Denmark Denmark </v>
          </cell>
          <cell r="G11">
            <v>5.0999999999999996</v>
          </cell>
          <cell r="H11">
            <v>5</v>
          </cell>
          <cell r="I11" t="str">
            <v>:</v>
          </cell>
          <cell r="J11">
            <v>4.8</v>
          </cell>
          <cell r="K11">
            <v>4.8</v>
          </cell>
          <cell r="L11" t="str">
            <v>:</v>
          </cell>
          <cell r="M11">
            <v>5.3</v>
          </cell>
          <cell r="N11">
            <v>5.2</v>
          </cell>
          <cell r="O11" t="str">
            <v>:</v>
          </cell>
          <cell r="P11">
            <v>9.8000000000000007</v>
          </cell>
          <cell r="Q11">
            <v>9.6999999999999993</v>
          </cell>
          <cell r="R11" t="str">
            <v>:</v>
          </cell>
          <cell r="S11">
            <v>5</v>
          </cell>
          <cell r="T11">
            <v>9.6999999999999993</v>
          </cell>
          <cell r="U11">
            <v>4.8</v>
          </cell>
          <cell r="V11">
            <v>5.2</v>
          </cell>
        </row>
        <row r="12">
          <cell r="D12" t="str">
            <v>Alemanha</v>
          </cell>
          <cell r="E12" t="str">
            <v>DE D</v>
          </cell>
          <cell r="F12" t="str">
            <v xml:space="preserve">DE DE - Germany (until 1990 former territory of the FRG) Germany (until 1990 former territory of the FRG) </v>
          </cell>
          <cell r="G12">
            <v>3.2</v>
          </cell>
          <cell r="H12">
            <v>3.2</v>
          </cell>
          <cell r="I12">
            <v>3.2</v>
          </cell>
          <cell r="J12">
            <v>3.5</v>
          </cell>
          <cell r="K12">
            <v>3.5</v>
          </cell>
          <cell r="L12">
            <v>3.4</v>
          </cell>
          <cell r="M12">
            <v>2.9</v>
          </cell>
          <cell r="N12">
            <v>2.9</v>
          </cell>
          <cell r="O12">
            <v>2.9</v>
          </cell>
          <cell r="P12">
            <v>5.7</v>
          </cell>
          <cell r="Q12">
            <v>5.7</v>
          </cell>
          <cell r="R12">
            <v>5.6</v>
          </cell>
          <cell r="S12">
            <v>3.2</v>
          </cell>
          <cell r="T12">
            <v>5.6</v>
          </cell>
          <cell r="U12">
            <v>3.4</v>
          </cell>
          <cell r="V12">
            <v>2.9</v>
          </cell>
        </row>
        <row r="13">
          <cell r="D13" t="str">
            <v>Estónia</v>
          </cell>
          <cell r="E13" t="str">
            <v>EE E</v>
          </cell>
          <cell r="F13" t="str">
            <v xml:space="preserve">EE EE - Estonia Estonia </v>
          </cell>
          <cell r="G13">
            <v>4.3</v>
          </cell>
          <cell r="H13">
            <v>4.5999999999999996</v>
          </cell>
          <cell r="I13" t="str">
            <v>:</v>
          </cell>
          <cell r="J13">
            <v>4.0999999999999996</v>
          </cell>
          <cell r="K13">
            <v>4.5</v>
          </cell>
          <cell r="L13" t="str">
            <v>:</v>
          </cell>
          <cell r="M13">
            <v>4.5</v>
          </cell>
          <cell r="N13">
            <v>4.8</v>
          </cell>
          <cell r="O13" t="str">
            <v>:</v>
          </cell>
          <cell r="P13">
            <v>8.1</v>
          </cell>
          <cell r="Q13">
            <v>7.1</v>
          </cell>
          <cell r="R13" t="str">
            <v>:</v>
          </cell>
          <cell r="S13">
            <v>4.5999999999999996</v>
          </cell>
          <cell r="T13">
            <v>7.1</v>
          </cell>
          <cell r="U13">
            <v>4.5</v>
          </cell>
          <cell r="V13">
            <v>4.8</v>
          </cell>
        </row>
        <row r="14">
          <cell r="D14" t="str">
            <v>Irlanda</v>
          </cell>
          <cell r="E14" t="str">
            <v>IE I</v>
          </cell>
          <cell r="F14" t="str">
            <v xml:space="preserve">IE IE - Ireland Ireland </v>
          </cell>
          <cell r="G14">
            <v>5.7</v>
          </cell>
          <cell r="H14">
            <v>5.6</v>
          </cell>
          <cell r="I14">
            <v>5.4</v>
          </cell>
          <cell r="J14">
            <v>5.6</v>
          </cell>
          <cell r="K14">
            <v>5.5</v>
          </cell>
          <cell r="L14">
            <v>5.4</v>
          </cell>
          <cell r="M14">
            <v>5.7</v>
          </cell>
          <cell r="N14">
            <v>5.6</v>
          </cell>
          <cell r="O14">
            <v>5.5</v>
          </cell>
          <cell r="P14">
            <v>13.9</v>
          </cell>
          <cell r="Q14">
            <v>13.8</v>
          </cell>
          <cell r="R14">
            <v>13.4</v>
          </cell>
          <cell r="S14">
            <v>5.4</v>
          </cell>
          <cell r="T14">
            <v>13.4</v>
          </cell>
          <cell r="U14">
            <v>5.4</v>
          </cell>
          <cell r="V14">
            <v>5.5</v>
          </cell>
        </row>
        <row r="15">
          <cell r="D15" t="str">
            <v>Grécia</v>
          </cell>
          <cell r="E15" t="str">
            <v>EL E</v>
          </cell>
          <cell r="F15" t="str">
            <v xml:space="preserve">EL EL - Greece Greece </v>
          </cell>
          <cell r="G15">
            <v>18.5</v>
          </cell>
          <cell r="H15" t="str">
            <v>:</v>
          </cell>
          <cell r="I15" t="str">
            <v>:</v>
          </cell>
          <cell r="J15">
            <v>14.5</v>
          </cell>
          <cell r="K15" t="str">
            <v>:</v>
          </cell>
          <cell r="L15" t="str">
            <v>:</v>
          </cell>
          <cell r="M15">
            <v>23.6</v>
          </cell>
          <cell r="N15" t="str">
            <v>:</v>
          </cell>
          <cell r="O15" t="str">
            <v>:</v>
          </cell>
          <cell r="P15">
            <v>39.700000000000003</v>
          </cell>
          <cell r="Q15" t="str">
            <v>:</v>
          </cell>
          <cell r="R15" t="str">
            <v>:</v>
          </cell>
          <cell r="S15">
            <v>18.5</v>
          </cell>
          <cell r="T15">
            <v>39.700000000000003</v>
          </cell>
          <cell r="U15">
            <v>14.5</v>
          </cell>
          <cell r="V15">
            <v>23.6</v>
          </cell>
        </row>
        <row r="16">
          <cell r="D16" t="str">
            <v>Espanha</v>
          </cell>
          <cell r="E16" t="str">
            <v>ES E</v>
          </cell>
          <cell r="F16" t="str">
            <v xml:space="preserve">ES ES - Spain Spain </v>
          </cell>
          <cell r="G16">
            <v>14.3</v>
          </cell>
          <cell r="H16">
            <v>14.2</v>
          </cell>
          <cell r="I16">
            <v>14</v>
          </cell>
          <cell r="J16">
            <v>12.6</v>
          </cell>
          <cell r="K16">
            <v>12.4</v>
          </cell>
          <cell r="L16">
            <v>12.3</v>
          </cell>
          <cell r="M16">
            <v>16.2</v>
          </cell>
          <cell r="N16">
            <v>16.100000000000001</v>
          </cell>
          <cell r="O16">
            <v>16</v>
          </cell>
          <cell r="P16">
            <v>34.200000000000003</v>
          </cell>
          <cell r="Q16">
            <v>34.4</v>
          </cell>
          <cell r="R16">
            <v>33.700000000000003</v>
          </cell>
          <cell r="S16">
            <v>14</v>
          </cell>
          <cell r="T16">
            <v>33.700000000000003</v>
          </cell>
          <cell r="U16">
            <v>12.3</v>
          </cell>
          <cell r="V16">
            <v>16</v>
          </cell>
        </row>
        <row r="17">
          <cell r="D17" t="str">
            <v>França</v>
          </cell>
          <cell r="E17" t="str">
            <v>FR F</v>
          </cell>
          <cell r="F17" t="str">
            <v xml:space="preserve">FR FR - France France </v>
          </cell>
          <cell r="G17">
            <v>8.9</v>
          </cell>
          <cell r="H17">
            <v>8.8000000000000007</v>
          </cell>
          <cell r="I17">
            <v>8.8000000000000007</v>
          </cell>
          <cell r="J17">
            <v>8.8000000000000007</v>
          </cell>
          <cell r="K17">
            <v>8.8000000000000007</v>
          </cell>
          <cell r="L17">
            <v>8.8000000000000007</v>
          </cell>
          <cell r="M17">
            <v>8.9</v>
          </cell>
          <cell r="N17">
            <v>8.8000000000000007</v>
          </cell>
          <cell r="O17">
            <v>8.8000000000000007</v>
          </cell>
          <cell r="P17">
            <v>20.3</v>
          </cell>
          <cell r="Q17">
            <v>20.2</v>
          </cell>
          <cell r="R17">
            <v>20.2</v>
          </cell>
          <cell r="S17">
            <v>8.8000000000000007</v>
          </cell>
          <cell r="T17">
            <v>20.2</v>
          </cell>
          <cell r="U17">
            <v>8.8000000000000007</v>
          </cell>
          <cell r="V17">
            <v>8.8000000000000007</v>
          </cell>
        </row>
        <row r="18">
          <cell r="D18" t="str">
            <v>Croácia</v>
          </cell>
          <cell r="E18" t="str">
            <v>HR H</v>
          </cell>
          <cell r="F18" t="str">
            <v xml:space="preserve">HR HR - Croatia Croatia </v>
          </cell>
          <cell r="G18">
            <v>7.6</v>
          </cell>
          <cell r="H18">
            <v>7.5</v>
          </cell>
          <cell r="I18">
            <v>7.4</v>
          </cell>
          <cell r="J18">
            <v>6.9</v>
          </cell>
          <cell r="K18">
            <v>6.8</v>
          </cell>
          <cell r="L18">
            <v>6.7</v>
          </cell>
          <cell r="M18">
            <v>8.4</v>
          </cell>
          <cell r="N18">
            <v>8.3000000000000007</v>
          </cell>
          <cell r="O18">
            <v>8.1</v>
          </cell>
          <cell r="P18">
            <v>21.3</v>
          </cell>
          <cell r="Q18">
            <v>21.3</v>
          </cell>
          <cell r="R18">
            <v>21.3</v>
          </cell>
          <cell r="S18">
            <v>7.4</v>
          </cell>
          <cell r="T18">
            <v>21.3</v>
          </cell>
          <cell r="U18">
            <v>6.7</v>
          </cell>
          <cell r="V18">
            <v>8.1</v>
          </cell>
        </row>
        <row r="19">
          <cell r="D19" t="str">
            <v>Itália</v>
          </cell>
          <cell r="E19" t="str">
            <v>IT I</v>
          </cell>
          <cell r="F19" t="str">
            <v xml:space="preserve">IT IT - Italy Italy </v>
          </cell>
          <cell r="G19">
            <v>10.4</v>
          </cell>
          <cell r="H19">
            <v>10.5</v>
          </cell>
          <cell r="I19">
            <v>10.199999999999999</v>
          </cell>
          <cell r="J19">
            <v>9.6</v>
          </cell>
          <cell r="K19">
            <v>9.6999999999999993</v>
          </cell>
          <cell r="L19">
            <v>9.4</v>
          </cell>
          <cell r="M19">
            <v>11.6</v>
          </cell>
          <cell r="N19">
            <v>11.7</v>
          </cell>
          <cell r="O19">
            <v>11.3</v>
          </cell>
          <cell r="P19">
            <v>32.299999999999997</v>
          </cell>
          <cell r="Q19">
            <v>31.8</v>
          </cell>
          <cell r="R19">
            <v>30.2</v>
          </cell>
          <cell r="S19">
            <v>10.199999999999999</v>
          </cell>
          <cell r="T19">
            <v>30.2</v>
          </cell>
          <cell r="U19">
            <v>9.4</v>
          </cell>
          <cell r="V19">
            <v>11.3</v>
          </cell>
        </row>
        <row r="20">
          <cell r="D20" t="str">
            <v>Chipre</v>
          </cell>
          <cell r="E20" t="str">
            <v>CY C</v>
          </cell>
          <cell r="F20" t="str">
            <v xml:space="preserve">CY CY - Cyprus Cyprus </v>
          </cell>
          <cell r="G20">
            <v>7.3</v>
          </cell>
          <cell r="H20">
            <v>7.1</v>
          </cell>
          <cell r="I20">
            <v>7</v>
          </cell>
          <cell r="J20">
            <v>7.2</v>
          </cell>
          <cell r="K20">
            <v>7</v>
          </cell>
          <cell r="L20">
            <v>6.9</v>
          </cell>
          <cell r="M20">
            <v>7.3</v>
          </cell>
          <cell r="N20">
            <v>7.2</v>
          </cell>
          <cell r="O20">
            <v>7</v>
          </cell>
          <cell r="P20" t="str">
            <v>:</v>
          </cell>
          <cell r="Q20" t="str">
            <v>:</v>
          </cell>
          <cell r="R20" t="str">
            <v>:</v>
          </cell>
          <cell r="S20">
            <v>7</v>
          </cell>
          <cell r="T20" t="str">
            <v>:</v>
          </cell>
          <cell r="U20">
            <v>6.9</v>
          </cell>
          <cell r="V20">
            <v>7</v>
          </cell>
        </row>
        <row r="21">
          <cell r="D21" t="str">
            <v>Letónia</v>
          </cell>
          <cell r="E21" t="str">
            <v>LV L</v>
          </cell>
          <cell r="F21" t="str">
            <v xml:space="preserve">LV LV - Latvia Latvia </v>
          </cell>
          <cell r="G21">
            <v>7.3</v>
          </cell>
          <cell r="H21">
            <v>7.2</v>
          </cell>
          <cell r="I21">
            <v>7.1</v>
          </cell>
          <cell r="J21">
            <v>8.1999999999999993</v>
          </cell>
          <cell r="K21">
            <v>8.1</v>
          </cell>
          <cell r="L21">
            <v>7.8</v>
          </cell>
          <cell r="M21">
            <v>6.3</v>
          </cell>
          <cell r="N21">
            <v>6.3</v>
          </cell>
          <cell r="O21">
            <v>6.3</v>
          </cell>
          <cell r="P21">
            <v>13.4</v>
          </cell>
          <cell r="Q21">
            <v>13.1</v>
          </cell>
          <cell r="R21">
            <v>12.3</v>
          </cell>
          <cell r="S21">
            <v>7.1</v>
          </cell>
          <cell r="T21">
            <v>12.3</v>
          </cell>
          <cell r="U21">
            <v>7.8</v>
          </cell>
          <cell r="V21">
            <v>6.3</v>
          </cell>
        </row>
        <row r="22">
          <cell r="D22" t="str">
            <v>Lituânia</v>
          </cell>
          <cell r="E22" t="str">
            <v>LT L</v>
          </cell>
          <cell r="F22" t="str">
            <v xml:space="preserve">LT LT - Lithuania Lithuania </v>
          </cell>
          <cell r="G22">
            <v>6.1</v>
          </cell>
          <cell r="H22">
            <v>6.1</v>
          </cell>
          <cell r="I22">
            <v>5.8</v>
          </cell>
          <cell r="J22">
            <v>6.8</v>
          </cell>
          <cell r="K22">
            <v>6.7</v>
          </cell>
          <cell r="L22">
            <v>6.3</v>
          </cell>
          <cell r="M22">
            <v>5.5</v>
          </cell>
          <cell r="N22">
            <v>5.4</v>
          </cell>
          <cell r="O22">
            <v>5.4</v>
          </cell>
          <cell r="P22">
            <v>11.1</v>
          </cell>
          <cell r="Q22">
            <v>11.1</v>
          </cell>
          <cell r="R22">
            <v>10.6</v>
          </cell>
          <cell r="S22">
            <v>5.8</v>
          </cell>
          <cell r="T22">
            <v>10.6</v>
          </cell>
          <cell r="U22">
            <v>6.3</v>
          </cell>
          <cell r="V22">
            <v>5.4</v>
          </cell>
        </row>
        <row r="23">
          <cell r="D23" t="str">
            <v>Luxemburgo</v>
          </cell>
          <cell r="E23" t="str">
            <v>LU L</v>
          </cell>
          <cell r="F23" t="str">
            <v xml:space="preserve">LU LU - Luxembourg Luxembourg </v>
          </cell>
          <cell r="G23">
            <v>5.0999999999999996</v>
          </cell>
          <cell r="H23">
            <v>5.3</v>
          </cell>
          <cell r="I23">
            <v>5.5</v>
          </cell>
          <cell r="J23">
            <v>4.8</v>
          </cell>
          <cell r="K23">
            <v>5</v>
          </cell>
          <cell r="L23">
            <v>5.0999999999999996</v>
          </cell>
          <cell r="M23">
            <v>5.4</v>
          </cell>
          <cell r="N23">
            <v>5.7</v>
          </cell>
          <cell r="O23">
            <v>6</v>
          </cell>
          <cell r="P23">
            <v>12</v>
          </cell>
          <cell r="Q23">
            <v>13</v>
          </cell>
          <cell r="R23">
            <v>13.5</v>
          </cell>
          <cell r="S23">
            <v>5.5</v>
          </cell>
          <cell r="T23">
            <v>13.5</v>
          </cell>
          <cell r="U23">
            <v>5.0999999999999996</v>
          </cell>
          <cell r="V23">
            <v>6</v>
          </cell>
        </row>
        <row r="24">
          <cell r="D24" t="str">
            <v>Hungria</v>
          </cell>
          <cell r="E24" t="str">
            <v>HU H</v>
          </cell>
          <cell r="F24" t="str">
            <v xml:space="preserve">HU HU - Hungary Hungary </v>
          </cell>
          <cell r="G24">
            <v>3.5</v>
          </cell>
          <cell r="H24">
            <v>3.4</v>
          </cell>
          <cell r="I24" t="str">
            <v>:</v>
          </cell>
          <cell r="J24">
            <v>3.5</v>
          </cell>
          <cell r="K24">
            <v>3.3</v>
          </cell>
          <cell r="L24" t="str">
            <v>:</v>
          </cell>
          <cell r="M24">
            <v>3.6</v>
          </cell>
          <cell r="N24">
            <v>3.5</v>
          </cell>
          <cell r="O24" t="str">
            <v>:</v>
          </cell>
          <cell r="P24">
            <v>11.6</v>
          </cell>
          <cell r="Q24">
            <v>11</v>
          </cell>
          <cell r="R24" t="str">
            <v>:</v>
          </cell>
          <cell r="S24">
            <v>3.4</v>
          </cell>
          <cell r="T24">
            <v>11</v>
          </cell>
          <cell r="U24">
            <v>3.3</v>
          </cell>
          <cell r="V24">
            <v>3.5</v>
          </cell>
        </row>
        <row r="25">
          <cell r="D25" t="str">
            <v>Malta</v>
          </cell>
          <cell r="E25" t="str">
            <v>MT M</v>
          </cell>
          <cell r="F25" t="str">
            <v xml:space="preserve">MT MT - Malta Malta </v>
          </cell>
          <cell r="G25">
            <v>3.5</v>
          </cell>
          <cell r="H25">
            <v>3.6</v>
          </cell>
          <cell r="I25">
            <v>3.5</v>
          </cell>
          <cell r="J25">
            <v>3.7</v>
          </cell>
          <cell r="K25">
            <v>3.8</v>
          </cell>
          <cell r="L25">
            <v>3.7</v>
          </cell>
          <cell r="M25">
            <v>3.2</v>
          </cell>
          <cell r="N25">
            <v>3.2</v>
          </cell>
          <cell r="O25">
            <v>3.1</v>
          </cell>
          <cell r="P25">
            <v>9.4</v>
          </cell>
          <cell r="Q25">
            <v>9.8000000000000007</v>
          </cell>
          <cell r="R25">
            <v>9.5</v>
          </cell>
          <cell r="S25">
            <v>3.5</v>
          </cell>
          <cell r="T25">
            <v>9.5</v>
          </cell>
          <cell r="U25">
            <v>3.7</v>
          </cell>
          <cell r="V25">
            <v>3.1</v>
          </cell>
        </row>
        <row r="26">
          <cell r="D26" t="str">
            <v>Países Baixos</v>
          </cell>
          <cell r="E26" t="str">
            <v>NL N</v>
          </cell>
          <cell r="F26" t="str">
            <v xml:space="preserve">NL NL - Netherlands Netherlands </v>
          </cell>
          <cell r="G26">
            <v>3.6</v>
          </cell>
          <cell r="H26">
            <v>3.4</v>
          </cell>
          <cell r="I26">
            <v>3.3</v>
          </cell>
          <cell r="J26">
            <v>3.5</v>
          </cell>
          <cell r="K26">
            <v>3.3</v>
          </cell>
          <cell r="L26">
            <v>3.3</v>
          </cell>
          <cell r="M26">
            <v>3.7</v>
          </cell>
          <cell r="N26">
            <v>3.5</v>
          </cell>
          <cell r="O26">
            <v>3.4</v>
          </cell>
          <cell r="P26">
            <v>6.5</v>
          </cell>
          <cell r="Q26">
            <v>6.4</v>
          </cell>
          <cell r="R26">
            <v>6.4</v>
          </cell>
          <cell r="S26">
            <v>3.3</v>
          </cell>
          <cell r="T26">
            <v>6.4</v>
          </cell>
          <cell r="U26">
            <v>3.3</v>
          </cell>
          <cell r="V26">
            <v>3.4</v>
          </cell>
        </row>
        <row r="27">
          <cell r="D27" t="str">
            <v>Áustria</v>
          </cell>
          <cell r="E27" t="str">
            <v>AT A</v>
          </cell>
          <cell r="F27" t="str">
            <v xml:space="preserve">AT AT - Austria Austria </v>
          </cell>
          <cell r="G27">
            <v>4.8</v>
          </cell>
          <cell r="H27">
            <v>4.9000000000000004</v>
          </cell>
          <cell r="I27">
            <v>4.8</v>
          </cell>
          <cell r="J27">
            <v>5</v>
          </cell>
          <cell r="K27">
            <v>5</v>
          </cell>
          <cell r="L27">
            <v>5</v>
          </cell>
          <cell r="M27">
            <v>4.5999999999999996</v>
          </cell>
          <cell r="N27">
            <v>4.7</v>
          </cell>
          <cell r="O27">
            <v>4.7</v>
          </cell>
          <cell r="P27">
            <v>8.1999999999999993</v>
          </cell>
          <cell r="Q27">
            <v>8</v>
          </cell>
          <cell r="R27">
            <v>8</v>
          </cell>
          <cell r="S27">
            <v>4.8</v>
          </cell>
          <cell r="T27">
            <v>8</v>
          </cell>
          <cell r="U27">
            <v>5</v>
          </cell>
          <cell r="V27">
            <v>4.7</v>
          </cell>
        </row>
        <row r="28">
          <cell r="D28" t="str">
            <v>Polónia</v>
          </cell>
          <cell r="E28" t="str">
            <v>PL P</v>
          </cell>
          <cell r="F28" t="str">
            <v xml:space="preserve">PL PL - Poland Poland </v>
          </cell>
          <cell r="G28">
            <v>3.6</v>
          </cell>
          <cell r="H28">
            <v>3.5</v>
          </cell>
          <cell r="I28">
            <v>3.4</v>
          </cell>
          <cell r="J28">
            <v>3.4</v>
          </cell>
          <cell r="K28">
            <v>3.3</v>
          </cell>
          <cell r="L28">
            <v>3.2</v>
          </cell>
          <cell r="M28">
            <v>3.8</v>
          </cell>
          <cell r="N28">
            <v>3.7</v>
          </cell>
          <cell r="O28">
            <v>3.7</v>
          </cell>
          <cell r="P28">
            <v>11.5</v>
          </cell>
          <cell r="Q28">
            <v>11.4</v>
          </cell>
          <cell r="R28">
            <v>11.4</v>
          </cell>
          <cell r="S28">
            <v>3.4</v>
          </cell>
          <cell r="T28">
            <v>11.4</v>
          </cell>
          <cell r="U28">
            <v>3.2</v>
          </cell>
          <cell r="V28">
            <v>3.7</v>
          </cell>
        </row>
        <row r="29">
          <cell r="D29" t="str">
            <v>Portugal</v>
          </cell>
          <cell r="E29" t="str">
            <v>PT P</v>
          </cell>
          <cell r="F29" t="str">
            <v xml:space="preserve">PT PT - Portugal Portugal </v>
          </cell>
          <cell r="G29">
            <v>6.6</v>
          </cell>
          <cell r="H29">
            <v>6.5</v>
          </cell>
          <cell r="I29">
            <v>6.4</v>
          </cell>
          <cell r="J29">
            <v>5.8</v>
          </cell>
          <cell r="K29">
            <v>5.8</v>
          </cell>
          <cell r="L29">
            <v>5.7</v>
          </cell>
          <cell r="M29">
            <v>7.4</v>
          </cell>
          <cell r="N29">
            <v>7.2</v>
          </cell>
          <cell r="O29">
            <v>7.3</v>
          </cell>
          <cell r="P29">
            <v>17.600000000000001</v>
          </cell>
          <cell r="Q29">
            <v>16.899999999999999</v>
          </cell>
          <cell r="R29">
            <v>16.5</v>
          </cell>
          <cell r="S29">
            <v>6.4</v>
          </cell>
          <cell r="T29">
            <v>16.5</v>
          </cell>
          <cell r="U29">
            <v>5.7</v>
          </cell>
          <cell r="V29">
            <v>7.3</v>
          </cell>
        </row>
        <row r="30">
          <cell r="D30" t="str">
            <v>Roménia</v>
          </cell>
          <cell r="E30" t="str">
            <v>RO R</v>
          </cell>
          <cell r="F30" t="str">
            <v xml:space="preserve">RO RO - Romania Romania </v>
          </cell>
          <cell r="G30">
            <v>3.9</v>
          </cell>
          <cell r="H30">
            <v>3.8</v>
          </cell>
          <cell r="I30">
            <v>3.8</v>
          </cell>
          <cell r="J30">
            <v>4.2</v>
          </cell>
          <cell r="K30">
            <v>4.2</v>
          </cell>
          <cell r="L30">
            <v>4</v>
          </cell>
          <cell r="M30">
            <v>3.4</v>
          </cell>
          <cell r="N30">
            <v>3.4</v>
          </cell>
          <cell r="O30">
            <v>3.4</v>
          </cell>
          <cell r="P30" t="str">
            <v>:</v>
          </cell>
          <cell r="Q30" t="str">
            <v>:</v>
          </cell>
          <cell r="R30" t="str">
            <v>:</v>
          </cell>
          <cell r="S30">
            <v>3.8</v>
          </cell>
          <cell r="T30" t="str">
            <v>:</v>
          </cell>
          <cell r="U30">
            <v>4</v>
          </cell>
          <cell r="V30">
            <v>3.4</v>
          </cell>
        </row>
        <row r="31">
          <cell r="D31" t="str">
            <v>Eslovénia</v>
          </cell>
          <cell r="E31" t="str">
            <v>SI S</v>
          </cell>
          <cell r="F31" t="str">
            <v xml:space="preserve">SI SI - Slovenia Slovenia </v>
          </cell>
          <cell r="G31">
            <v>4.3</v>
          </cell>
          <cell r="H31">
            <v>4.4000000000000004</v>
          </cell>
          <cell r="I31">
            <v>4.4000000000000004</v>
          </cell>
          <cell r="J31">
            <v>3.8</v>
          </cell>
          <cell r="K31">
            <v>3.7</v>
          </cell>
          <cell r="L31">
            <v>3.6</v>
          </cell>
          <cell r="M31">
            <v>4.9000000000000004</v>
          </cell>
          <cell r="N31">
            <v>5.0999999999999996</v>
          </cell>
          <cell r="O31">
            <v>5.3</v>
          </cell>
          <cell r="P31">
            <v>7.8</v>
          </cell>
          <cell r="Q31">
            <v>7.8</v>
          </cell>
          <cell r="R31">
            <v>7.8</v>
          </cell>
          <cell r="S31">
            <v>4.4000000000000004</v>
          </cell>
          <cell r="T31">
            <v>7.8</v>
          </cell>
          <cell r="U31">
            <v>3.6</v>
          </cell>
          <cell r="V31">
            <v>5.3</v>
          </cell>
        </row>
        <row r="32">
          <cell r="D32" t="str">
            <v>Eslováquia</v>
          </cell>
          <cell r="E32" t="str">
            <v>SK S</v>
          </cell>
          <cell r="F32" t="str">
            <v xml:space="preserve">SK SK - Slovakia Slovakia </v>
          </cell>
          <cell r="G32">
            <v>5.9</v>
          </cell>
          <cell r="H32">
            <v>5.8</v>
          </cell>
          <cell r="I32">
            <v>5.7</v>
          </cell>
          <cell r="J32">
            <v>5.4</v>
          </cell>
          <cell r="K32">
            <v>5.3</v>
          </cell>
          <cell r="L32">
            <v>5.3</v>
          </cell>
          <cell r="M32">
            <v>6.4</v>
          </cell>
          <cell r="N32">
            <v>6.3</v>
          </cell>
          <cell r="O32">
            <v>6.3</v>
          </cell>
          <cell r="P32">
            <v>12.1</v>
          </cell>
          <cell r="Q32">
            <v>11.8</v>
          </cell>
          <cell r="R32">
            <v>11.8</v>
          </cell>
          <cell r="S32">
            <v>5.7</v>
          </cell>
          <cell r="T32">
            <v>11.8</v>
          </cell>
          <cell r="U32">
            <v>5.3</v>
          </cell>
          <cell r="V32">
            <v>6.3</v>
          </cell>
        </row>
        <row r="33">
          <cell r="D33" t="str">
            <v>Finlândia</v>
          </cell>
          <cell r="E33" t="str">
            <v>FI F</v>
          </cell>
          <cell r="F33" t="str">
            <v xml:space="preserve">FI FI - Finland Finland </v>
          </cell>
          <cell r="G33">
            <v>6.6</v>
          </cell>
          <cell r="H33">
            <v>6.6</v>
          </cell>
          <cell r="I33">
            <v>6.6</v>
          </cell>
          <cell r="J33">
            <v>6.9</v>
          </cell>
          <cell r="K33">
            <v>7</v>
          </cell>
          <cell r="L33">
            <v>7</v>
          </cell>
          <cell r="M33">
            <v>6.4</v>
          </cell>
          <cell r="N33">
            <v>6.3</v>
          </cell>
          <cell r="O33">
            <v>6.2</v>
          </cell>
          <cell r="P33">
            <v>16.8</v>
          </cell>
          <cell r="Q33">
            <v>16.7</v>
          </cell>
          <cell r="R33">
            <v>16.5</v>
          </cell>
          <cell r="S33">
            <v>6.6</v>
          </cell>
          <cell r="T33">
            <v>16.5</v>
          </cell>
          <cell r="U33">
            <v>7</v>
          </cell>
          <cell r="V33">
            <v>6.2</v>
          </cell>
        </row>
        <row r="34">
          <cell r="D34" t="str">
            <v>Suécia</v>
          </cell>
          <cell r="E34" t="str">
            <v>SE S</v>
          </cell>
          <cell r="F34" t="str">
            <v xml:space="preserve">SE SE - Sweden Sweden </v>
          </cell>
          <cell r="G34">
            <v>6.1</v>
          </cell>
          <cell r="H34">
            <v>6.3</v>
          </cell>
          <cell r="I34">
            <v>6.7</v>
          </cell>
          <cell r="J34">
            <v>6</v>
          </cell>
          <cell r="K34">
            <v>6.2</v>
          </cell>
          <cell r="L34">
            <v>6.8</v>
          </cell>
          <cell r="M34">
            <v>6.1</v>
          </cell>
          <cell r="N34">
            <v>6.4</v>
          </cell>
          <cell r="O34">
            <v>6.6</v>
          </cell>
          <cell r="P34">
            <v>17.600000000000001</v>
          </cell>
          <cell r="Q34">
            <v>17.899999999999999</v>
          </cell>
          <cell r="R34">
            <v>18.2</v>
          </cell>
          <cell r="S34">
            <v>6.7</v>
          </cell>
          <cell r="T34">
            <v>18.2</v>
          </cell>
          <cell r="U34">
            <v>6.8</v>
          </cell>
          <cell r="V34">
            <v>6.6</v>
          </cell>
        </row>
        <row r="35">
          <cell r="D35" t="str">
            <v>Reino Unido</v>
          </cell>
          <cell r="E35" t="str">
            <v>UK U</v>
          </cell>
          <cell r="F35" t="str">
            <v xml:space="preserve">UK UK - United Kingdom United Kingdom </v>
          </cell>
          <cell r="G35">
            <v>3.8</v>
          </cell>
          <cell r="H35" t="str">
            <v>:</v>
          </cell>
          <cell r="I35" t="str">
            <v>:</v>
          </cell>
          <cell r="J35">
            <v>3.9</v>
          </cell>
          <cell r="K35" t="str">
            <v>:</v>
          </cell>
          <cell r="L35" t="str">
            <v>:</v>
          </cell>
          <cell r="M35">
            <v>3.7</v>
          </cell>
          <cell r="N35" t="str">
            <v>:</v>
          </cell>
          <cell r="O35" t="str">
            <v>:</v>
          </cell>
          <cell r="P35">
            <v>10.6</v>
          </cell>
          <cell r="Q35" t="str">
            <v>:</v>
          </cell>
          <cell r="R35" t="str">
            <v>:</v>
          </cell>
          <cell r="S35">
            <v>3.8</v>
          </cell>
          <cell r="T35">
            <v>10.6</v>
          </cell>
          <cell r="U35">
            <v>3.9</v>
          </cell>
          <cell r="V35">
            <v>3.7</v>
          </cell>
        </row>
        <row r="36">
          <cell r="D36" t="str">
            <v>Estados Unidos</v>
          </cell>
          <cell r="E36" t="str">
            <v>US U</v>
          </cell>
          <cell r="F36" t="str">
            <v xml:space="preserve">US US - United States United States </v>
          </cell>
          <cell r="G36">
            <v>4</v>
          </cell>
          <cell r="H36">
            <v>3.8</v>
          </cell>
          <cell r="I36">
            <v>3.8</v>
          </cell>
          <cell r="J36">
            <v>4.0999999999999996</v>
          </cell>
          <cell r="K36">
            <v>3.9</v>
          </cell>
          <cell r="L36">
            <v>3.9</v>
          </cell>
          <cell r="M36">
            <v>3.9</v>
          </cell>
          <cell r="N36">
            <v>3.8</v>
          </cell>
          <cell r="O36">
            <v>3.7</v>
          </cell>
          <cell r="P36">
            <v>9.1</v>
          </cell>
          <cell r="Q36">
            <v>8.9</v>
          </cell>
          <cell r="R36">
            <v>8.8000000000000007</v>
          </cell>
          <cell r="S36">
            <v>3.8</v>
          </cell>
          <cell r="T36">
            <v>8.8000000000000007</v>
          </cell>
          <cell r="U36">
            <v>3.9</v>
          </cell>
          <cell r="V36">
            <v>3.7</v>
          </cell>
        </row>
        <row r="37">
          <cell r="E37" t="str">
            <v/>
          </cell>
        </row>
        <row r="38">
          <cell r="D38" t="str">
            <v>CONFIRMAR QUE TEM A INFORMAÇÂO DO HOMOLOGO</v>
          </cell>
          <cell r="L38">
            <v>-15.5</v>
          </cell>
          <cell r="M38">
            <v>-5.7999999999999989</v>
          </cell>
        </row>
        <row r="39">
          <cell r="I39" t="str">
            <v>Em março de 2019, a taxa de desemprego na Zona Euro diminuiu para 7,7 % (era 8,5 % em março de 2018);</v>
          </cell>
        </row>
        <row r="40">
          <cell r="M40">
            <v>-2.3999999999999995</v>
          </cell>
        </row>
        <row r="41">
          <cell r="I41" t="str">
            <v>TEXTO FINAL:</v>
          </cell>
        </row>
        <row r="42">
          <cell r="F42" t="str">
            <v xml:space="preserve"> (manteve-se inalterada face ao mês anterior).</v>
          </cell>
          <cell r="I42" t="str">
            <v>Em março de 2019, a taxa de desemprego na Zona Euro diminuiu para 7,7 % (era 8,5 % em março de 2018);</v>
          </cell>
        </row>
        <row r="43">
          <cell r="I43" t="str">
            <v>Em março de 2019, a taxa de desemprego na Zona Euro diminuiu para 7,7 %, face ao mês anterior; em janeiro de 2019 era 7,8 %.</v>
          </cell>
        </row>
        <row r="44">
          <cell r="F44" t="str">
            <v xml:space="preserve">manteve-se inalterada nos </v>
          </cell>
          <cell r="I44" t="str">
            <v>Em Portugal a taxa de desemprego diminuiu 0,09 p.p., relativamente ao mês anterior (6,4 %).</v>
          </cell>
        </row>
        <row r="45">
          <cell r="F45" t="str">
            <v>aumentou</v>
          </cell>
          <cell r="I45" t="str">
            <v xml:space="preserve">Chéquia (1,9 %), Alemanha (3,2 %) e Países Baixos (3,3 %) apresentam as taxas de desemprego mais baixas; a Grécia (18,5 %) e a Espanha (14 %) são os estados membros com valores  mais elevados. </v>
          </cell>
        </row>
        <row r="46">
          <cell r="F46" t="str">
            <v xml:space="preserve">diminuiu para </v>
          </cell>
          <cell r="I46" t="str">
            <v>A taxa de desemprego para o grupo etário &lt;25 anos apresenta o valor mais baixo na Alemanha (5,6 %), registando o valor mais elevado na Grécia (39,7 %). Em Portugal, regista-se o valor de16,5 %.</v>
          </cell>
        </row>
        <row r="47">
          <cell r="I47" t="str">
            <v>A taxa de desemprego dos jovens (16,5 %) diminuiu 1,1 p.p.,relativamente ao mês homólogo.</v>
          </cell>
        </row>
        <row r="49">
          <cell r="F49" t="str">
            <v xml:space="preserve">manteve-se nos </v>
          </cell>
          <cell r="I49" t="str">
            <v>TEXTO FINAL (vizualização):</v>
          </cell>
        </row>
        <row r="50">
          <cell r="D50" t="str">
            <v>ver casas décimais</v>
          </cell>
          <cell r="F50" t="str">
            <v xml:space="preserve">aumentou </v>
          </cell>
          <cell r="I50" t="str">
            <v>Em março de 2019, a taxa de desemprego na Zona Euro diminuiu para 7,7 % (era 8,5 % em março de 2018);</v>
          </cell>
        </row>
      </sheetData>
      <sheetData sheetId="1"/>
      <sheetData sheetId="2"/>
      <sheetData sheetId="3"/>
      <sheetData sheetId="4"/>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4"/>
      <c r="F1" s="266"/>
      <c r="G1" s="266"/>
      <c r="H1" s="266"/>
      <c r="I1" s="266"/>
      <c r="J1" s="266"/>
      <c r="K1" s="266"/>
      <c r="L1" s="266"/>
    </row>
    <row r="2" spans="1:12" ht="17.25" customHeight="1" x14ac:dyDescent="0.2">
      <c r="A2" s="269"/>
      <c r="B2" s="247"/>
      <c r="C2" s="248"/>
      <c r="D2" s="248"/>
      <c r="E2" s="715"/>
      <c r="F2" s="248"/>
      <c r="G2" s="248"/>
      <c r="H2" s="248"/>
      <c r="I2" s="249"/>
      <c r="J2" s="250"/>
      <c r="K2" s="250"/>
      <c r="L2" s="269"/>
    </row>
    <row r="3" spans="1:12" x14ac:dyDescent="0.2">
      <c r="A3" s="269"/>
      <c r="B3" s="247"/>
      <c r="C3" s="248"/>
      <c r="D3" s="248"/>
      <c r="E3" s="715"/>
      <c r="F3" s="248"/>
      <c r="G3" s="248"/>
      <c r="H3" s="248"/>
      <c r="I3" s="249"/>
      <c r="J3" s="247"/>
      <c r="K3" s="250"/>
      <c r="L3" s="269"/>
    </row>
    <row r="4" spans="1:12" ht="33.75" customHeight="1" x14ac:dyDescent="0.2">
      <c r="A4" s="269"/>
      <c r="B4" s="247"/>
      <c r="C4" s="1398" t="s">
        <v>394</v>
      </c>
      <c r="D4" s="1398"/>
      <c r="E4" s="1398"/>
      <c r="F4" s="1398"/>
      <c r="G4" s="892"/>
      <c r="H4" s="249"/>
      <c r="I4" s="249"/>
      <c r="J4" s="251" t="s">
        <v>35</v>
      </c>
      <c r="K4" s="247"/>
      <c r="L4" s="269"/>
    </row>
    <row r="5" spans="1:12" s="136" customFormat="1" ht="12.75" customHeight="1" x14ac:dyDescent="0.2">
      <c r="A5" s="271"/>
      <c r="B5" s="1399"/>
      <c r="C5" s="1399"/>
      <c r="D5" s="1399"/>
      <c r="E5" s="1399"/>
      <c r="F5" s="266"/>
      <c r="G5" s="252"/>
      <c r="H5" s="252"/>
      <c r="I5" s="252"/>
      <c r="J5" s="253"/>
      <c r="K5" s="254"/>
      <c r="L5" s="269"/>
    </row>
    <row r="6" spans="1:12" ht="12.75" customHeight="1" x14ac:dyDescent="0.2">
      <c r="A6" s="269"/>
      <c r="B6" s="269"/>
      <c r="C6" s="266"/>
      <c r="D6" s="266"/>
      <c r="E6" s="714"/>
      <c r="F6" s="266"/>
      <c r="G6" s="252"/>
      <c r="H6" s="252"/>
      <c r="I6" s="252"/>
      <c r="J6" s="253"/>
      <c r="K6" s="254"/>
      <c r="L6" s="269"/>
    </row>
    <row r="7" spans="1:12" ht="12.75" customHeight="1" x14ac:dyDescent="0.2">
      <c r="A7" s="269"/>
      <c r="B7" s="269"/>
      <c r="C7" s="266"/>
      <c r="D7" s="266"/>
      <c r="E7" s="714"/>
      <c r="F7" s="266"/>
      <c r="G7" s="252"/>
      <c r="H7" s="252"/>
      <c r="I7" s="265"/>
      <c r="J7" s="253"/>
      <c r="K7" s="254"/>
      <c r="L7" s="269"/>
    </row>
    <row r="8" spans="1:12" ht="12.75" customHeight="1" x14ac:dyDescent="0.2">
      <c r="A8" s="269"/>
      <c r="B8" s="269"/>
      <c r="C8" s="266"/>
      <c r="D8" s="266"/>
      <c r="E8" s="714"/>
      <c r="F8" s="266"/>
      <c r="G8" s="252"/>
      <c r="H8" s="252"/>
      <c r="I8" s="265"/>
      <c r="J8" s="253"/>
      <c r="K8" s="254"/>
      <c r="L8" s="269"/>
    </row>
    <row r="9" spans="1:12" ht="12.75" customHeight="1" x14ac:dyDescent="0.2">
      <c r="A9" s="269"/>
      <c r="B9" s="269"/>
      <c r="C9" s="266"/>
      <c r="D9" s="266"/>
      <c r="E9" s="714"/>
      <c r="F9" s="266"/>
      <c r="G9" s="252"/>
      <c r="H9" s="252"/>
      <c r="I9" s="265"/>
      <c r="J9" s="253"/>
      <c r="K9" s="254"/>
      <c r="L9" s="269"/>
    </row>
    <row r="10" spans="1:12" ht="12.75" customHeight="1" x14ac:dyDescent="0.2">
      <c r="A10" s="269"/>
      <c r="B10" s="269"/>
      <c r="C10" s="266"/>
      <c r="D10" s="266"/>
      <c r="E10" s="714"/>
      <c r="F10" s="266"/>
      <c r="G10" s="252"/>
      <c r="H10" s="252"/>
      <c r="I10" s="252"/>
      <c r="J10" s="253"/>
      <c r="K10" s="254"/>
      <c r="L10" s="269"/>
    </row>
    <row r="11" spans="1:12" ht="12.75" customHeight="1" x14ac:dyDescent="0.2">
      <c r="A11" s="269"/>
      <c r="B11" s="269"/>
      <c r="C11" s="266"/>
      <c r="D11" s="266"/>
      <c r="E11" s="714"/>
      <c r="F11" s="266"/>
      <c r="G11" s="252"/>
      <c r="H11" s="252"/>
      <c r="I11" s="252"/>
      <c r="J11" s="253"/>
      <c r="K11" s="254"/>
      <c r="L11" s="269"/>
    </row>
    <row r="12" spans="1:12" ht="12.75" customHeight="1" x14ac:dyDescent="0.2">
      <c r="A12" s="269"/>
      <c r="B12" s="269"/>
      <c r="C12" s="266"/>
      <c r="D12" s="266"/>
      <c r="E12" s="714"/>
      <c r="F12" s="266"/>
      <c r="G12" s="252"/>
      <c r="H12" s="252"/>
      <c r="I12" s="252"/>
      <c r="J12" s="253"/>
      <c r="K12" s="254"/>
      <c r="L12" s="269"/>
    </row>
    <row r="13" spans="1:12" x14ac:dyDescent="0.2">
      <c r="A13" s="269"/>
      <c r="B13" s="269"/>
      <c r="C13" s="266"/>
      <c r="D13" s="266"/>
      <c r="E13" s="714"/>
      <c r="F13" s="266"/>
      <c r="G13" s="252"/>
      <c r="H13" s="252"/>
      <c r="I13" s="252"/>
      <c r="J13" s="253"/>
      <c r="K13" s="254"/>
      <c r="L13" s="269"/>
    </row>
    <row r="14" spans="1:12" x14ac:dyDescent="0.2">
      <c r="A14" s="269"/>
      <c r="B14" s="281" t="s">
        <v>27</v>
      </c>
      <c r="C14" s="279"/>
      <c r="D14" s="279"/>
      <c r="E14" s="716"/>
      <c r="F14" s="266"/>
      <c r="G14" s="252"/>
      <c r="H14" s="252"/>
      <c r="I14" s="252"/>
      <c r="J14" s="253"/>
      <c r="K14" s="254"/>
      <c r="L14" s="269"/>
    </row>
    <row r="15" spans="1:12" ht="13.5" thickBot="1" x14ac:dyDescent="0.25">
      <c r="A15" s="269"/>
      <c r="B15" s="269"/>
      <c r="C15" s="266"/>
      <c r="D15" s="266"/>
      <c r="E15" s="714"/>
      <c r="F15" s="266"/>
      <c r="G15" s="252"/>
      <c r="H15" s="252"/>
      <c r="I15" s="252"/>
      <c r="J15" s="253"/>
      <c r="K15" s="254"/>
      <c r="L15" s="269"/>
    </row>
    <row r="16" spans="1:12" ht="13.5" thickBot="1" x14ac:dyDescent="0.25">
      <c r="A16" s="269"/>
      <c r="B16" s="286"/>
      <c r="C16" s="275" t="s">
        <v>21</v>
      </c>
      <c r="D16" s="275"/>
      <c r="E16" s="717">
        <v>3</v>
      </c>
      <c r="F16" s="266"/>
      <c r="G16" s="252"/>
      <c r="H16" s="252"/>
      <c r="I16" s="252"/>
      <c r="J16" s="253"/>
      <c r="K16" s="254"/>
      <c r="L16" s="269"/>
    </row>
    <row r="17" spans="1:12" ht="13.5" thickBot="1" x14ac:dyDescent="0.25">
      <c r="A17" s="269"/>
      <c r="B17" s="269"/>
      <c r="C17" s="280"/>
      <c r="D17" s="280"/>
      <c r="E17" s="718"/>
      <c r="F17" s="266"/>
      <c r="G17" s="252"/>
      <c r="H17" s="252"/>
      <c r="I17" s="252"/>
      <c r="J17" s="253"/>
      <c r="K17" s="254"/>
      <c r="L17" s="269"/>
    </row>
    <row r="18" spans="1:12" ht="13.5" thickBot="1" x14ac:dyDescent="0.25">
      <c r="A18" s="269"/>
      <c r="B18" s="286"/>
      <c r="C18" s="275" t="s">
        <v>33</v>
      </c>
      <c r="D18" s="275"/>
      <c r="E18" s="719">
        <v>4</v>
      </c>
      <c r="F18" s="266"/>
      <c r="G18" s="252"/>
      <c r="H18" s="252"/>
      <c r="I18" s="252"/>
      <c r="J18" s="253"/>
      <c r="K18" s="254"/>
      <c r="L18" s="269"/>
    </row>
    <row r="19" spans="1:12" ht="13.5" thickBot="1" x14ac:dyDescent="0.25">
      <c r="A19" s="269"/>
      <c r="B19" s="270"/>
      <c r="C19" s="274"/>
      <c r="D19" s="274"/>
      <c r="E19" s="720"/>
      <c r="F19" s="266"/>
      <c r="G19" s="252"/>
      <c r="H19" s="252"/>
      <c r="I19" s="252"/>
      <c r="J19" s="253"/>
      <c r="K19" s="254"/>
      <c r="L19" s="269"/>
    </row>
    <row r="20" spans="1:12" ht="13.5" customHeight="1" thickBot="1" x14ac:dyDescent="0.25">
      <c r="A20" s="269"/>
      <c r="B20" s="285"/>
      <c r="C20" s="1400" t="s">
        <v>32</v>
      </c>
      <c r="D20" s="1401"/>
      <c r="E20" s="719">
        <v>6</v>
      </c>
      <c r="F20" s="266"/>
      <c r="G20" s="252"/>
      <c r="H20" s="252"/>
      <c r="I20" s="252"/>
      <c r="J20" s="253"/>
      <c r="K20" s="254"/>
      <c r="L20" s="269"/>
    </row>
    <row r="21" spans="1:12" x14ac:dyDescent="0.2">
      <c r="A21" s="269"/>
      <c r="B21" s="277"/>
      <c r="C21" s="1397" t="s">
        <v>2</v>
      </c>
      <c r="D21" s="1397"/>
      <c r="E21" s="718">
        <v>6</v>
      </c>
      <c r="F21" s="266"/>
      <c r="G21" s="252"/>
      <c r="H21" s="252"/>
      <c r="I21" s="252"/>
      <c r="J21" s="253"/>
      <c r="K21" s="254"/>
      <c r="L21" s="269"/>
    </row>
    <row r="22" spans="1:12" x14ac:dyDescent="0.2">
      <c r="A22" s="269"/>
      <c r="B22" s="277"/>
      <c r="C22" s="1397" t="s">
        <v>13</v>
      </c>
      <c r="D22" s="1397"/>
      <c r="E22" s="718">
        <v>7</v>
      </c>
      <c r="F22" s="266"/>
      <c r="G22" s="252"/>
      <c r="H22" s="252"/>
      <c r="I22" s="252"/>
      <c r="J22" s="253"/>
      <c r="K22" s="254"/>
      <c r="L22" s="269"/>
    </row>
    <row r="23" spans="1:12" x14ac:dyDescent="0.2">
      <c r="A23" s="269"/>
      <c r="B23" s="277"/>
      <c r="C23" s="1397" t="s">
        <v>7</v>
      </c>
      <c r="D23" s="1397"/>
      <c r="E23" s="718">
        <v>8</v>
      </c>
      <c r="F23" s="266"/>
      <c r="G23" s="252"/>
      <c r="H23" s="252"/>
      <c r="I23" s="252"/>
      <c r="J23" s="253"/>
      <c r="K23" s="254"/>
      <c r="L23" s="269"/>
    </row>
    <row r="24" spans="1:12" x14ac:dyDescent="0.2">
      <c r="A24" s="269"/>
      <c r="B24" s="278"/>
      <c r="C24" s="1397" t="s">
        <v>371</v>
      </c>
      <c r="D24" s="1397"/>
      <c r="E24" s="718">
        <v>9</v>
      </c>
      <c r="F24" s="266"/>
      <c r="G24" s="256"/>
      <c r="H24" s="252"/>
      <c r="I24" s="252"/>
      <c r="J24" s="253"/>
      <c r="K24" s="254"/>
      <c r="L24" s="269"/>
    </row>
    <row r="25" spans="1:12" ht="22.5" customHeight="1" x14ac:dyDescent="0.2">
      <c r="A25" s="269"/>
      <c r="B25" s="272"/>
      <c r="C25" s="1402" t="s">
        <v>28</v>
      </c>
      <c r="D25" s="1402"/>
      <c r="E25" s="718">
        <v>10</v>
      </c>
      <c r="F25" s="266"/>
      <c r="G25" s="252"/>
      <c r="H25" s="252"/>
      <c r="I25" s="252"/>
      <c r="J25" s="253"/>
      <c r="K25" s="254"/>
      <c r="L25" s="269"/>
    </row>
    <row r="26" spans="1:12" x14ac:dyDescent="0.2">
      <c r="A26" s="269"/>
      <c r="B26" s="272"/>
      <c r="C26" s="1397" t="s">
        <v>25</v>
      </c>
      <c r="D26" s="1397"/>
      <c r="E26" s="718">
        <v>11</v>
      </c>
      <c r="F26" s="266"/>
      <c r="G26" s="252"/>
      <c r="H26" s="252"/>
      <c r="I26" s="252"/>
      <c r="J26" s="253"/>
      <c r="K26" s="254"/>
      <c r="L26" s="269"/>
    </row>
    <row r="27" spans="1:12" ht="12.75" customHeight="1" thickBot="1" x14ac:dyDescent="0.25">
      <c r="A27" s="269"/>
      <c r="B27" s="266"/>
      <c r="C27" s="1100"/>
      <c r="D27" s="1100"/>
      <c r="E27" s="718"/>
      <c r="F27" s="266"/>
      <c r="G27" s="252"/>
      <c r="H27" s="1403">
        <v>43556</v>
      </c>
      <c r="I27" s="1404"/>
      <c r="J27" s="1404"/>
      <c r="K27" s="256"/>
      <c r="L27" s="269"/>
    </row>
    <row r="28" spans="1:12" ht="13.5" customHeight="1" thickBot="1" x14ac:dyDescent="0.25">
      <c r="A28" s="269"/>
      <c r="B28" s="348"/>
      <c r="C28" s="1405" t="s">
        <v>12</v>
      </c>
      <c r="D28" s="1401"/>
      <c r="E28" s="719">
        <v>12</v>
      </c>
      <c r="F28" s="266"/>
      <c r="G28" s="252"/>
      <c r="H28" s="1404"/>
      <c r="I28" s="1404"/>
      <c r="J28" s="1404"/>
      <c r="K28" s="256"/>
      <c r="L28" s="269"/>
    </row>
    <row r="29" spans="1:12" ht="12.75" hidden="1" customHeight="1" x14ac:dyDescent="0.2">
      <c r="A29" s="269"/>
      <c r="B29" s="267"/>
      <c r="C29" s="1397" t="s">
        <v>45</v>
      </c>
      <c r="D29" s="1397"/>
      <c r="E29" s="718">
        <v>12</v>
      </c>
      <c r="F29" s="266"/>
      <c r="G29" s="252"/>
      <c r="H29" s="1404"/>
      <c r="I29" s="1404"/>
      <c r="J29" s="1404"/>
      <c r="K29" s="256"/>
      <c r="L29" s="269"/>
    </row>
    <row r="30" spans="1:12" ht="22.5" customHeight="1" x14ac:dyDescent="0.2">
      <c r="A30" s="269"/>
      <c r="B30" s="267"/>
      <c r="C30" s="1406" t="s">
        <v>372</v>
      </c>
      <c r="D30" s="1406"/>
      <c r="E30" s="718">
        <v>12</v>
      </c>
      <c r="F30" s="266"/>
      <c r="G30" s="252"/>
      <c r="H30" s="1404"/>
      <c r="I30" s="1404"/>
      <c r="J30" s="1404"/>
      <c r="K30" s="256"/>
      <c r="L30" s="269"/>
    </row>
    <row r="31" spans="1:12" ht="12.75" customHeight="1" thickBot="1" x14ac:dyDescent="0.25">
      <c r="A31" s="269"/>
      <c r="B31" s="272"/>
      <c r="C31" s="276"/>
      <c r="D31" s="276"/>
      <c r="E31" s="720"/>
      <c r="F31" s="266"/>
      <c r="G31" s="252"/>
      <c r="H31" s="1404"/>
      <c r="I31" s="1404"/>
      <c r="J31" s="1404"/>
      <c r="K31" s="256"/>
      <c r="L31" s="269"/>
    </row>
    <row r="32" spans="1:12" ht="13.5" customHeight="1" thickBot="1" x14ac:dyDescent="0.25">
      <c r="A32" s="269"/>
      <c r="B32" s="284"/>
      <c r="C32" s="1101" t="s">
        <v>11</v>
      </c>
      <c r="D32" s="1101"/>
      <c r="E32" s="719">
        <v>13</v>
      </c>
      <c r="F32" s="266"/>
      <c r="G32" s="252"/>
      <c r="H32" s="1404"/>
      <c r="I32" s="1404"/>
      <c r="J32" s="1404"/>
      <c r="K32" s="256"/>
      <c r="L32" s="269"/>
    </row>
    <row r="33" spans="1:12" ht="12.75" customHeight="1" x14ac:dyDescent="0.2">
      <c r="A33" s="269"/>
      <c r="B33" s="267"/>
      <c r="C33" s="1407" t="s">
        <v>18</v>
      </c>
      <c r="D33" s="1407"/>
      <c r="E33" s="718">
        <v>13</v>
      </c>
      <c r="F33" s="266"/>
      <c r="G33" s="252"/>
      <c r="H33" s="1404"/>
      <c r="I33" s="1404"/>
      <c r="J33" s="1404"/>
      <c r="K33" s="256"/>
      <c r="L33" s="269"/>
    </row>
    <row r="34" spans="1:12" ht="12.75" customHeight="1" x14ac:dyDescent="0.2">
      <c r="A34" s="269"/>
      <c r="B34" s="267"/>
      <c r="C34" s="1408" t="s">
        <v>8</v>
      </c>
      <c r="D34" s="1408"/>
      <c r="E34" s="718">
        <v>14</v>
      </c>
      <c r="F34" s="266"/>
      <c r="G34" s="252"/>
      <c r="H34" s="257"/>
      <c r="I34" s="257"/>
      <c r="J34" s="257"/>
      <c r="K34" s="256"/>
      <c r="L34" s="269"/>
    </row>
    <row r="35" spans="1:12" ht="12.75" customHeight="1" x14ac:dyDescent="0.2">
      <c r="A35" s="269"/>
      <c r="B35" s="267"/>
      <c r="C35" s="1408" t="s">
        <v>26</v>
      </c>
      <c r="D35" s="1408"/>
      <c r="E35" s="718">
        <v>14</v>
      </c>
      <c r="F35" s="266"/>
      <c r="G35" s="252"/>
      <c r="H35" s="257"/>
      <c r="I35" s="257"/>
      <c r="J35" s="257"/>
      <c r="K35" s="256"/>
      <c r="L35" s="269"/>
    </row>
    <row r="36" spans="1:12" ht="12.75" customHeight="1" x14ac:dyDescent="0.2">
      <c r="A36" s="269"/>
      <c r="B36" s="267"/>
      <c r="C36" s="1408" t="s">
        <v>6</v>
      </c>
      <c r="D36" s="1408"/>
      <c r="E36" s="718">
        <v>15</v>
      </c>
      <c r="F36" s="266"/>
      <c r="G36" s="252"/>
      <c r="H36" s="257"/>
      <c r="I36" s="257"/>
      <c r="J36" s="257"/>
      <c r="K36" s="256"/>
      <c r="L36" s="269"/>
    </row>
    <row r="37" spans="1:12" ht="12.75" customHeight="1" x14ac:dyDescent="0.2">
      <c r="A37" s="269"/>
      <c r="B37" s="267"/>
      <c r="C37" s="1407" t="s">
        <v>48</v>
      </c>
      <c r="D37" s="1407"/>
      <c r="E37" s="718">
        <v>16</v>
      </c>
      <c r="F37" s="266"/>
      <c r="G37" s="252"/>
      <c r="H37" s="257"/>
      <c r="I37" s="257"/>
      <c r="J37" s="257"/>
      <c r="K37" s="256"/>
      <c r="L37" s="269"/>
    </row>
    <row r="38" spans="1:12" ht="12.75" customHeight="1" x14ac:dyDescent="0.2">
      <c r="A38" s="269"/>
      <c r="B38" s="273"/>
      <c r="C38" s="1408" t="s">
        <v>14</v>
      </c>
      <c r="D38" s="1408"/>
      <c r="E38" s="718">
        <v>16</v>
      </c>
      <c r="F38" s="266"/>
      <c r="G38" s="252"/>
      <c r="H38" s="252"/>
      <c r="I38" s="252"/>
      <c r="J38" s="253"/>
      <c r="K38" s="254"/>
      <c r="L38" s="269"/>
    </row>
    <row r="39" spans="1:12" ht="12.75" customHeight="1" x14ac:dyDescent="0.2">
      <c r="A39" s="269"/>
      <c r="B39" s="267"/>
      <c r="C39" s="1397" t="s">
        <v>31</v>
      </c>
      <c r="D39" s="1397"/>
      <c r="E39" s="718">
        <v>17</v>
      </c>
      <c r="F39" s="266"/>
      <c r="G39" s="252"/>
      <c r="H39" s="252"/>
      <c r="I39" s="252"/>
      <c r="J39" s="258"/>
      <c r="K39" s="258"/>
      <c r="L39" s="269"/>
    </row>
    <row r="40" spans="1:12" ht="13.5" thickBot="1" x14ac:dyDescent="0.25">
      <c r="A40" s="269"/>
      <c r="B40" s="269"/>
      <c r="C40" s="266"/>
      <c r="D40" s="266"/>
      <c r="E40" s="720"/>
      <c r="F40" s="266"/>
      <c r="G40" s="252"/>
      <c r="H40" s="252"/>
      <c r="I40" s="252"/>
      <c r="J40" s="258"/>
      <c r="K40" s="258"/>
      <c r="L40" s="269"/>
    </row>
    <row r="41" spans="1:12" ht="13.5" customHeight="1" thickBot="1" x14ac:dyDescent="0.25">
      <c r="A41" s="269"/>
      <c r="B41" s="332"/>
      <c r="C41" s="1409" t="s">
        <v>29</v>
      </c>
      <c r="D41" s="1401"/>
      <c r="E41" s="719">
        <v>18</v>
      </c>
      <c r="F41" s="266"/>
      <c r="G41" s="252"/>
      <c r="H41" s="252"/>
      <c r="I41" s="252"/>
      <c r="J41" s="258"/>
      <c r="K41" s="258"/>
      <c r="L41" s="269"/>
    </row>
    <row r="42" spans="1:12" x14ac:dyDescent="0.2">
      <c r="A42" s="269"/>
      <c r="B42" s="269"/>
      <c r="C42" s="1397" t="s">
        <v>30</v>
      </c>
      <c r="D42" s="1397"/>
      <c r="E42" s="718">
        <v>18</v>
      </c>
      <c r="F42" s="266"/>
      <c r="G42" s="252"/>
      <c r="H42" s="252"/>
      <c r="I42" s="252"/>
      <c r="J42" s="259"/>
      <c r="K42" s="259"/>
      <c r="L42" s="269"/>
    </row>
    <row r="43" spans="1:12" x14ac:dyDescent="0.2">
      <c r="A43" s="269"/>
      <c r="B43" s="273"/>
      <c r="C43" s="1397" t="s">
        <v>0</v>
      </c>
      <c r="D43" s="1397"/>
      <c r="E43" s="718">
        <v>19</v>
      </c>
      <c r="F43" s="266"/>
      <c r="G43" s="252"/>
      <c r="H43" s="252"/>
      <c r="I43" s="252"/>
      <c r="J43" s="260"/>
      <c r="K43" s="261"/>
      <c r="L43" s="269"/>
    </row>
    <row r="44" spans="1:12" x14ac:dyDescent="0.2">
      <c r="A44" s="269"/>
      <c r="B44" s="273"/>
      <c r="C44" s="1397" t="s">
        <v>474</v>
      </c>
      <c r="D44" s="1397"/>
      <c r="E44" s="718">
        <v>19</v>
      </c>
      <c r="F44" s="266"/>
      <c r="G44" s="252"/>
      <c r="H44" s="252"/>
      <c r="I44" s="252"/>
      <c r="J44" s="260"/>
      <c r="K44" s="261"/>
      <c r="L44" s="269"/>
    </row>
    <row r="45" spans="1:12" x14ac:dyDescent="0.2">
      <c r="A45" s="269"/>
      <c r="B45" s="273"/>
      <c r="C45" s="1397" t="s">
        <v>16</v>
      </c>
      <c r="D45" s="1397"/>
      <c r="E45" s="721">
        <v>19</v>
      </c>
      <c r="F45" s="274"/>
      <c r="G45" s="262"/>
      <c r="H45" s="263"/>
      <c r="I45" s="262"/>
      <c r="J45" s="262"/>
      <c r="K45" s="262"/>
      <c r="L45" s="269"/>
    </row>
    <row r="46" spans="1:12" x14ac:dyDescent="0.2">
      <c r="A46" s="269"/>
      <c r="B46" s="273"/>
      <c r="C46" s="1100" t="s">
        <v>470</v>
      </c>
      <c r="D46" s="1100"/>
      <c r="E46" s="721">
        <v>19</v>
      </c>
      <c r="F46" s="274"/>
      <c r="G46" s="262"/>
      <c r="H46" s="263"/>
      <c r="I46" s="262"/>
      <c r="J46" s="262"/>
      <c r="K46" s="262"/>
      <c r="L46" s="269"/>
    </row>
    <row r="47" spans="1:12" ht="12.75" customHeight="1" x14ac:dyDescent="0.2">
      <c r="A47" s="269"/>
      <c r="B47" s="272"/>
      <c r="C47" s="1100" t="s">
        <v>472</v>
      </c>
      <c r="D47" s="1100"/>
      <c r="E47" s="721">
        <v>20</v>
      </c>
      <c r="F47" s="268"/>
      <c r="G47" s="260"/>
      <c r="H47" s="263"/>
      <c r="I47" s="260"/>
      <c r="J47" s="260"/>
      <c r="K47" s="261"/>
      <c r="L47" s="269"/>
    </row>
    <row r="48" spans="1:12" ht="13.5" customHeight="1" x14ac:dyDescent="0.2">
      <c r="A48" s="269"/>
      <c r="B48" s="272"/>
      <c r="C48" s="1100" t="s">
        <v>1</v>
      </c>
      <c r="D48" s="1100"/>
      <c r="E48" s="721">
        <v>20</v>
      </c>
      <c r="F48" s="268"/>
      <c r="G48" s="260"/>
      <c r="H48" s="263"/>
      <c r="I48" s="260"/>
      <c r="J48" s="260"/>
      <c r="K48" s="261"/>
      <c r="L48" s="269"/>
    </row>
    <row r="49" spans="1:12" x14ac:dyDescent="0.2">
      <c r="A49" s="269"/>
      <c r="B49" s="272"/>
      <c r="C49" s="1100" t="s">
        <v>22</v>
      </c>
      <c r="D49" s="1100"/>
      <c r="E49" s="722">
        <v>20</v>
      </c>
      <c r="F49" s="268"/>
      <c r="G49" s="260"/>
      <c r="H49" s="263"/>
      <c r="I49" s="260"/>
      <c r="J49" s="260"/>
      <c r="K49" s="261"/>
      <c r="L49" s="269"/>
    </row>
    <row r="50" spans="1:12" ht="13.5" customHeight="1" thickBot="1" x14ac:dyDescent="0.25">
      <c r="A50" s="269"/>
      <c r="B50" s="724"/>
      <c r="C50" s="724"/>
      <c r="D50" s="724"/>
      <c r="E50" s="724"/>
      <c r="F50" s="268"/>
      <c r="G50" s="260"/>
      <c r="H50" s="263"/>
      <c r="I50" s="260"/>
      <c r="J50" s="260"/>
      <c r="K50" s="261"/>
      <c r="L50" s="269"/>
    </row>
    <row r="51" spans="1:12" ht="13.5" customHeight="1" thickBot="1" x14ac:dyDescent="0.25">
      <c r="A51" s="269"/>
      <c r="B51" s="287"/>
      <c r="C51" s="1400" t="s">
        <v>38</v>
      </c>
      <c r="D51" s="1401"/>
      <c r="E51" s="717">
        <v>21</v>
      </c>
      <c r="F51" s="268"/>
      <c r="G51" s="260"/>
      <c r="H51" s="263"/>
      <c r="I51" s="260"/>
      <c r="J51" s="260"/>
      <c r="K51" s="261"/>
      <c r="L51" s="269"/>
    </row>
    <row r="52" spans="1:12" x14ac:dyDescent="0.2">
      <c r="A52" s="269"/>
      <c r="B52" s="272"/>
      <c r="C52" s="1397" t="s">
        <v>47</v>
      </c>
      <c r="D52" s="1397"/>
      <c r="E52" s="721">
        <v>21</v>
      </c>
      <c r="F52" s="274"/>
      <c r="G52" s="262"/>
      <c r="H52" s="263"/>
      <c r="I52" s="262"/>
      <c r="J52" s="262"/>
      <c r="K52" s="262"/>
      <c r="L52" s="269"/>
    </row>
    <row r="53" spans="1:12" ht="12.75" customHeight="1" x14ac:dyDescent="0.2">
      <c r="A53" s="269"/>
      <c r="B53" s="269"/>
      <c r="C53" s="1102" t="s">
        <v>379</v>
      </c>
      <c r="D53" s="1102"/>
      <c r="E53" s="723">
        <v>22</v>
      </c>
      <c r="F53" s="268"/>
      <c r="G53" s="260"/>
      <c r="H53" s="263"/>
      <c r="I53" s="260"/>
      <c r="J53" s="260"/>
      <c r="K53" s="261"/>
      <c r="L53" s="269"/>
    </row>
    <row r="54" spans="1:12" ht="13.5" customHeight="1" thickBot="1" x14ac:dyDescent="0.25">
      <c r="A54" s="269"/>
      <c r="B54" s="1100"/>
      <c r="C54" s="1100"/>
      <c r="D54" s="1100"/>
      <c r="E54" s="1100"/>
      <c r="F54" s="268"/>
      <c r="G54" s="260"/>
      <c r="H54" s="263"/>
      <c r="I54" s="260"/>
      <c r="J54" s="260"/>
      <c r="K54" s="261"/>
      <c r="L54" s="269"/>
    </row>
    <row r="55" spans="1:12" ht="13.5" customHeight="1" thickBot="1" x14ac:dyDescent="0.25">
      <c r="A55" s="269"/>
      <c r="B55" s="283"/>
      <c r="C55" s="275" t="s">
        <v>4</v>
      </c>
      <c r="D55" s="275"/>
      <c r="E55" s="717">
        <v>23</v>
      </c>
      <c r="F55" s="268"/>
      <c r="G55" s="260"/>
      <c r="H55" s="263"/>
      <c r="I55" s="260"/>
      <c r="J55" s="260"/>
      <c r="K55" s="261"/>
      <c r="L55" s="269"/>
    </row>
    <row r="56" spans="1:12" ht="33" customHeight="1" x14ac:dyDescent="0.2">
      <c r="A56" s="269"/>
      <c r="B56" s="269"/>
      <c r="C56" s="269"/>
      <c r="D56" s="269"/>
      <c r="E56" s="724"/>
      <c r="F56" s="268"/>
      <c r="G56" s="260"/>
      <c r="H56" s="263"/>
      <c r="I56" s="260"/>
      <c r="J56" s="260"/>
      <c r="K56" s="261"/>
      <c r="L56" s="269"/>
    </row>
    <row r="57" spans="1:12" ht="28.5" customHeight="1" x14ac:dyDescent="0.2">
      <c r="A57" s="269"/>
      <c r="B57" s="712" t="s">
        <v>49</v>
      </c>
      <c r="C57" s="712"/>
      <c r="D57" s="282"/>
      <c r="E57" s="724"/>
      <c r="F57" s="268"/>
      <c r="G57" s="260"/>
      <c r="H57" s="263"/>
      <c r="I57" s="260"/>
      <c r="J57" s="260"/>
      <c r="K57" s="261"/>
      <c r="L57" s="269"/>
    </row>
    <row r="58" spans="1:12" ht="21" customHeight="1" x14ac:dyDescent="0.2">
      <c r="A58" s="269"/>
      <c r="B58" s="269"/>
      <c r="C58" s="269"/>
      <c r="D58" s="269"/>
      <c r="E58" s="776"/>
      <c r="F58" s="711"/>
      <c r="G58" s="260"/>
      <c r="H58" s="263"/>
      <c r="I58" s="260"/>
      <c r="J58" s="260"/>
      <c r="K58" s="261"/>
      <c r="L58" s="269"/>
    </row>
    <row r="59" spans="1:12" ht="22.5" customHeight="1" x14ac:dyDescent="0.2">
      <c r="A59" s="269"/>
      <c r="B59" s="713" t="s">
        <v>352</v>
      </c>
      <c r="C59" s="711"/>
      <c r="D59" s="887" t="s">
        <v>490</v>
      </c>
      <c r="E59" s="776"/>
      <c r="F59" s="334"/>
      <c r="G59" s="260"/>
      <c r="H59" s="263"/>
      <c r="I59" s="260"/>
      <c r="J59" s="260"/>
      <c r="K59" s="261"/>
      <c r="L59" s="269"/>
    </row>
    <row r="60" spans="1:12" s="136" customFormat="1" ht="22.5" customHeight="1" x14ac:dyDescent="0.2">
      <c r="A60" s="271"/>
      <c r="B60" s="713" t="s">
        <v>353</v>
      </c>
      <c r="C60" s="333"/>
      <c r="D60" s="887" t="s">
        <v>490</v>
      </c>
      <c r="E60" s="722"/>
      <c r="F60" s="267"/>
      <c r="G60" s="264"/>
      <c r="H60" s="264"/>
      <c r="I60" s="264"/>
      <c r="J60" s="264"/>
      <c r="K60" s="264"/>
      <c r="L60" s="271"/>
    </row>
    <row r="61" spans="1:12" ht="7.5" customHeight="1" x14ac:dyDescent="0.2">
      <c r="A61" s="269"/>
      <c r="B61" s="1034"/>
      <c r="C61" s="1034"/>
      <c r="D61" s="1034"/>
      <c r="E61" s="725"/>
      <c r="F61" s="270"/>
      <c r="G61" s="270"/>
      <c r="H61" s="270"/>
      <c r="I61" s="270"/>
      <c r="J61" s="270"/>
      <c r="K61" s="270"/>
      <c r="L61" s="270"/>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Q64"/>
  <sheetViews>
    <sheetView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5"/>
      <c r="C1" s="1523"/>
      <c r="D1" s="1523"/>
      <c r="E1" s="906"/>
      <c r="F1" s="374"/>
      <c r="G1" s="374"/>
      <c r="H1" s="969"/>
      <c r="I1" s="970" t="s">
        <v>445</v>
      </c>
      <c r="J1" s="970"/>
      <c r="K1" s="970"/>
      <c r="L1" s="370"/>
    </row>
    <row r="2" spans="1:12" ht="6" customHeight="1" x14ac:dyDescent="0.2">
      <c r="A2" s="370"/>
      <c r="B2" s="907"/>
      <c r="C2" s="908"/>
      <c r="D2" s="908"/>
      <c r="E2" s="908"/>
      <c r="F2" s="536"/>
      <c r="G2" s="536"/>
      <c r="H2" s="380"/>
      <c r="I2" s="380"/>
      <c r="J2" s="1524" t="s">
        <v>69</v>
      </c>
      <c r="K2" s="380"/>
      <c r="L2" s="370"/>
    </row>
    <row r="3" spans="1:12" ht="13.5" thickBot="1" x14ac:dyDescent="0.25">
      <c r="A3" s="370"/>
      <c r="B3" s="433"/>
      <c r="C3" s="380"/>
      <c r="D3" s="380"/>
      <c r="E3" s="380"/>
      <c r="F3" s="380"/>
      <c r="G3" s="380"/>
      <c r="H3" s="380"/>
      <c r="I3" s="380"/>
      <c r="J3" s="1525"/>
      <c r="K3" s="681"/>
      <c r="L3" s="370"/>
    </row>
    <row r="4" spans="1:12" ht="15" customHeight="1" thickBot="1" x14ac:dyDescent="0.25">
      <c r="A4" s="370"/>
      <c r="B4" s="433"/>
      <c r="C4" s="1526" t="s">
        <v>446</v>
      </c>
      <c r="D4" s="1527"/>
      <c r="E4" s="1527"/>
      <c r="F4" s="1527"/>
      <c r="G4" s="1527"/>
      <c r="H4" s="1527"/>
      <c r="I4" s="1527"/>
      <c r="J4" s="1528"/>
      <c r="K4" s="380"/>
      <c r="L4" s="370"/>
    </row>
    <row r="5" spans="1:12" ht="7.5" customHeight="1" x14ac:dyDescent="0.2">
      <c r="A5" s="370"/>
      <c r="B5" s="433"/>
      <c r="C5" s="971" t="s">
        <v>77</v>
      </c>
      <c r="D5" s="380"/>
      <c r="E5" s="380"/>
      <c r="F5" s="380"/>
      <c r="G5" s="380"/>
      <c r="H5" s="380"/>
      <c r="I5" s="380"/>
      <c r="J5" s="681"/>
      <c r="K5" s="380"/>
      <c r="L5" s="370"/>
    </row>
    <row r="6" spans="1:12" s="384" customFormat="1" ht="22.5" customHeight="1" x14ac:dyDescent="0.2">
      <c r="A6" s="382"/>
      <c r="B6" s="529"/>
      <c r="C6" s="1529">
        <v>2017</v>
      </c>
      <c r="D6" s="1530"/>
      <c r="E6" s="538"/>
      <c r="F6" s="1533" t="s">
        <v>354</v>
      </c>
      <c r="G6" s="1533"/>
      <c r="H6" s="1534" t="s">
        <v>399</v>
      </c>
      <c r="I6" s="1535"/>
      <c r="J6" s="1536" t="s">
        <v>400</v>
      </c>
      <c r="K6" s="378"/>
      <c r="L6" s="382"/>
    </row>
    <row r="7" spans="1:12" s="384" customFormat="1" ht="32.25" customHeight="1" x14ac:dyDescent="0.2">
      <c r="A7" s="382"/>
      <c r="B7" s="529"/>
      <c r="C7" s="1531"/>
      <c r="D7" s="1532"/>
      <c r="E7" s="538"/>
      <c r="F7" s="909" t="s">
        <v>401</v>
      </c>
      <c r="G7" s="909" t="s">
        <v>402</v>
      </c>
      <c r="H7" s="1306" t="s">
        <v>401</v>
      </c>
      <c r="I7" s="1307" t="s">
        <v>403</v>
      </c>
      <c r="J7" s="1537"/>
      <c r="K7" s="378"/>
      <c r="L7" s="382"/>
    </row>
    <row r="8" spans="1:12" s="384" customFormat="1" ht="18.75" customHeight="1" x14ac:dyDescent="0.2">
      <c r="A8" s="382"/>
      <c r="B8" s="529"/>
      <c r="C8" s="1520" t="s">
        <v>67</v>
      </c>
      <c r="D8" s="1520"/>
      <c r="E8" s="910"/>
      <c r="F8" s="911">
        <v>53549</v>
      </c>
      <c r="G8" s="912">
        <v>20.992281125411129</v>
      </c>
      <c r="H8" s="913">
        <v>1168280</v>
      </c>
      <c r="I8" s="914">
        <v>39.972231431651394</v>
      </c>
      <c r="J8" s="914">
        <v>32.254418461326715</v>
      </c>
      <c r="K8" s="755"/>
      <c r="L8" s="382"/>
    </row>
    <row r="9" spans="1:12" s="384" customFormat="1" ht="17.25" customHeight="1" x14ac:dyDescent="0.2">
      <c r="A9" s="382"/>
      <c r="B9" s="529"/>
      <c r="C9" s="977" t="s">
        <v>321</v>
      </c>
      <c r="D9" s="978"/>
      <c r="E9" s="978"/>
      <c r="F9" s="979">
        <v>1670</v>
      </c>
      <c r="G9" s="980">
        <v>13.052993590745663</v>
      </c>
      <c r="H9" s="981">
        <v>14104</v>
      </c>
      <c r="I9" s="982">
        <v>21.382980336269437</v>
      </c>
      <c r="J9" s="982">
        <v>18.17853091321604</v>
      </c>
      <c r="K9" s="983"/>
      <c r="L9" s="382"/>
    </row>
    <row r="10" spans="1:12" s="758" customFormat="1" ht="17.25" customHeight="1" x14ac:dyDescent="0.2">
      <c r="A10" s="756"/>
      <c r="B10" s="757"/>
      <c r="C10" s="977" t="s">
        <v>322</v>
      </c>
      <c r="D10" s="984"/>
      <c r="E10" s="984"/>
      <c r="F10" s="979">
        <v>163</v>
      </c>
      <c r="G10" s="980">
        <v>31.589147286821706</v>
      </c>
      <c r="H10" s="981">
        <v>3608</v>
      </c>
      <c r="I10" s="982">
        <v>41.452205882352963</v>
      </c>
      <c r="J10" s="982">
        <v>25.792128603104139</v>
      </c>
      <c r="K10" s="945"/>
      <c r="L10" s="756"/>
    </row>
    <row r="11" spans="1:12" s="758" customFormat="1" ht="17.25" customHeight="1" x14ac:dyDescent="0.2">
      <c r="A11" s="756"/>
      <c r="B11" s="757"/>
      <c r="C11" s="977" t="s">
        <v>323</v>
      </c>
      <c r="D11" s="984"/>
      <c r="E11" s="984"/>
      <c r="F11" s="979">
        <v>7813</v>
      </c>
      <c r="G11" s="980">
        <v>24.640469282200076</v>
      </c>
      <c r="H11" s="981">
        <v>262754</v>
      </c>
      <c r="I11" s="982">
        <v>41.094544948380154</v>
      </c>
      <c r="J11" s="982">
        <v>34.113269445945832</v>
      </c>
      <c r="K11" s="945"/>
      <c r="L11" s="756"/>
    </row>
    <row r="12" spans="1:12" s="384" customFormat="1" ht="24" customHeight="1" x14ac:dyDescent="0.2">
      <c r="A12" s="382"/>
      <c r="B12" s="529"/>
      <c r="C12" s="985"/>
      <c r="D12" s="986" t="s">
        <v>404</v>
      </c>
      <c r="E12" s="986"/>
      <c r="F12" s="987">
        <v>1337</v>
      </c>
      <c r="G12" s="988">
        <v>24.181587990595045</v>
      </c>
      <c r="H12" s="989">
        <v>44823</v>
      </c>
      <c r="I12" s="990">
        <v>47.915464049772346</v>
      </c>
      <c r="J12" s="990">
        <v>19.292550699417585</v>
      </c>
      <c r="K12" s="983"/>
      <c r="L12" s="382"/>
    </row>
    <row r="13" spans="1:12" s="384" customFormat="1" ht="24" customHeight="1" x14ac:dyDescent="0.2">
      <c r="A13" s="382"/>
      <c r="B13" s="529"/>
      <c r="C13" s="985"/>
      <c r="D13" s="986" t="s">
        <v>405</v>
      </c>
      <c r="E13" s="986"/>
      <c r="F13" s="987">
        <v>1165</v>
      </c>
      <c r="G13" s="988">
        <v>16.026963818957217</v>
      </c>
      <c r="H13" s="989">
        <v>34086</v>
      </c>
      <c r="I13" s="990">
        <v>19.691849078840157</v>
      </c>
      <c r="J13" s="990">
        <v>29.510209470163552</v>
      </c>
      <c r="K13" s="983"/>
      <c r="L13" s="382"/>
    </row>
    <row r="14" spans="1:12" s="384" customFormat="1" ht="18" customHeight="1" x14ac:dyDescent="0.2">
      <c r="A14" s="382"/>
      <c r="B14" s="529"/>
      <c r="C14" s="985"/>
      <c r="D14" s="986" t="s">
        <v>406</v>
      </c>
      <c r="E14" s="986"/>
      <c r="F14" s="987">
        <v>366</v>
      </c>
      <c r="G14" s="988">
        <v>25.523012552301257</v>
      </c>
      <c r="H14" s="989">
        <v>11187</v>
      </c>
      <c r="I14" s="990">
        <v>46.267422143182081</v>
      </c>
      <c r="J14" s="990">
        <v>32.614284437293406</v>
      </c>
      <c r="K14" s="983"/>
      <c r="L14" s="382"/>
    </row>
    <row r="15" spans="1:12" s="384" customFormat="1" ht="24" customHeight="1" x14ac:dyDescent="0.2">
      <c r="A15" s="382"/>
      <c r="B15" s="529"/>
      <c r="C15" s="985"/>
      <c r="D15" s="986" t="s">
        <v>407</v>
      </c>
      <c r="E15" s="986"/>
      <c r="F15" s="987">
        <v>229</v>
      </c>
      <c r="G15" s="988">
        <v>49.036402569593143</v>
      </c>
      <c r="H15" s="989">
        <v>8640</v>
      </c>
      <c r="I15" s="990">
        <v>64.109223120872613</v>
      </c>
      <c r="J15" s="990">
        <v>62.59166666666718</v>
      </c>
      <c r="K15" s="983"/>
      <c r="L15" s="382"/>
    </row>
    <row r="16" spans="1:12" s="384" customFormat="1" ht="17.25" customHeight="1" x14ac:dyDescent="0.2">
      <c r="A16" s="382"/>
      <c r="B16" s="529"/>
      <c r="C16" s="985"/>
      <c r="D16" s="986" t="s">
        <v>364</v>
      </c>
      <c r="E16" s="986"/>
      <c r="F16" s="987">
        <v>64</v>
      </c>
      <c r="G16" s="988">
        <v>66.666666666666657</v>
      </c>
      <c r="H16" s="989">
        <v>6058</v>
      </c>
      <c r="I16" s="990">
        <v>79.647646594793585</v>
      </c>
      <c r="J16" s="990">
        <v>38.445691647408665</v>
      </c>
      <c r="K16" s="983"/>
      <c r="L16" s="382"/>
    </row>
    <row r="17" spans="1:12" s="384" customFormat="1" ht="17.25" customHeight="1" x14ac:dyDescent="0.2">
      <c r="A17" s="382"/>
      <c r="B17" s="529"/>
      <c r="C17" s="985"/>
      <c r="D17" s="986" t="s">
        <v>365</v>
      </c>
      <c r="E17" s="986"/>
      <c r="F17" s="987">
        <v>333</v>
      </c>
      <c r="G17" s="988">
        <v>46.25</v>
      </c>
      <c r="H17" s="989">
        <v>16305</v>
      </c>
      <c r="I17" s="990">
        <v>58.822468343013789</v>
      </c>
      <c r="J17" s="990">
        <v>36.518859245630097</v>
      </c>
      <c r="K17" s="983"/>
      <c r="L17" s="382"/>
    </row>
    <row r="18" spans="1:12" s="384" customFormat="1" ht="17.25" customHeight="1" x14ac:dyDescent="0.2">
      <c r="A18" s="382"/>
      <c r="B18" s="529"/>
      <c r="C18" s="985"/>
      <c r="D18" s="986" t="s">
        <v>366</v>
      </c>
      <c r="E18" s="986"/>
      <c r="F18" s="987">
        <v>532</v>
      </c>
      <c r="G18" s="988">
        <v>27.853403141361255</v>
      </c>
      <c r="H18" s="989">
        <v>13882</v>
      </c>
      <c r="I18" s="990">
        <v>36.904508719693787</v>
      </c>
      <c r="J18" s="990">
        <v>30.905921336983269</v>
      </c>
      <c r="K18" s="983"/>
      <c r="L18" s="382"/>
    </row>
    <row r="19" spans="1:12" s="384" customFormat="1" ht="17.25" customHeight="1" x14ac:dyDescent="0.2">
      <c r="A19" s="382"/>
      <c r="B19" s="529"/>
      <c r="C19" s="985"/>
      <c r="D19" s="986" t="s">
        <v>408</v>
      </c>
      <c r="E19" s="986"/>
      <c r="F19" s="987">
        <v>1631</v>
      </c>
      <c r="G19" s="988">
        <v>28.038507821901327</v>
      </c>
      <c r="H19" s="989">
        <v>35761</v>
      </c>
      <c r="I19" s="990">
        <v>42.371355110842735</v>
      </c>
      <c r="J19" s="990">
        <v>31.94449260367427</v>
      </c>
      <c r="K19" s="983"/>
      <c r="L19" s="382"/>
    </row>
    <row r="20" spans="1:12" s="384" customFormat="1" ht="36.75" customHeight="1" x14ac:dyDescent="0.2">
      <c r="A20" s="382"/>
      <c r="B20" s="529"/>
      <c r="C20" s="985"/>
      <c r="D20" s="986" t="s">
        <v>409</v>
      </c>
      <c r="E20" s="986"/>
      <c r="F20" s="987">
        <v>933</v>
      </c>
      <c r="G20" s="988">
        <v>34.377302873986736</v>
      </c>
      <c r="H20" s="989">
        <v>39316</v>
      </c>
      <c r="I20" s="990">
        <v>54.876125340219076</v>
      </c>
      <c r="J20" s="990">
        <v>32.453886458439641</v>
      </c>
      <c r="K20" s="983"/>
      <c r="L20" s="382"/>
    </row>
    <row r="21" spans="1:12" s="384" customFormat="1" ht="23.25" customHeight="1" x14ac:dyDescent="0.2">
      <c r="A21" s="382"/>
      <c r="B21" s="529"/>
      <c r="C21" s="985"/>
      <c r="D21" s="986" t="s">
        <v>410</v>
      </c>
      <c r="E21" s="986"/>
      <c r="F21" s="987">
        <v>217</v>
      </c>
      <c r="G21" s="988">
        <v>45.588235294117645</v>
      </c>
      <c r="H21" s="989">
        <v>29857</v>
      </c>
      <c r="I21" s="990">
        <v>74.597741355186827</v>
      </c>
      <c r="J21" s="990">
        <v>63.367652476805944</v>
      </c>
      <c r="K21" s="983"/>
      <c r="L21" s="382"/>
    </row>
    <row r="22" spans="1:12" s="384" customFormat="1" ht="18" customHeight="1" x14ac:dyDescent="0.2">
      <c r="A22" s="382"/>
      <c r="B22" s="529"/>
      <c r="C22" s="985"/>
      <c r="D22" s="991" t="s">
        <v>411</v>
      </c>
      <c r="E22" s="986"/>
      <c r="F22" s="987">
        <v>1006</v>
      </c>
      <c r="G22" s="988">
        <v>19.067475360121307</v>
      </c>
      <c r="H22" s="989">
        <v>22839</v>
      </c>
      <c r="I22" s="990">
        <v>34.562128297089934</v>
      </c>
      <c r="J22" s="990">
        <v>27.122159464074493</v>
      </c>
      <c r="K22" s="983"/>
      <c r="L22" s="382"/>
    </row>
    <row r="23" spans="1:12" s="761" customFormat="1" ht="18" customHeight="1" x14ac:dyDescent="0.2">
      <c r="A23" s="759"/>
      <c r="B23" s="760"/>
      <c r="C23" s="977" t="s">
        <v>412</v>
      </c>
      <c r="D23" s="986"/>
      <c r="E23" s="986"/>
      <c r="F23" s="992">
        <v>96</v>
      </c>
      <c r="G23" s="993">
        <v>53.333333333333336</v>
      </c>
      <c r="H23" s="981">
        <v>5720</v>
      </c>
      <c r="I23" s="982">
        <v>87.22171393717602</v>
      </c>
      <c r="J23" s="982">
        <v>42.475524475524132</v>
      </c>
      <c r="K23" s="983"/>
      <c r="L23" s="759"/>
    </row>
    <row r="24" spans="1:12" s="761" customFormat="1" ht="18" customHeight="1" x14ac:dyDescent="0.2">
      <c r="A24" s="759"/>
      <c r="B24" s="760"/>
      <c r="C24" s="977" t="s">
        <v>324</v>
      </c>
      <c r="D24" s="986"/>
      <c r="E24" s="986"/>
      <c r="F24" s="992">
        <v>305</v>
      </c>
      <c r="G24" s="993">
        <v>52.859618717504333</v>
      </c>
      <c r="H24" s="981">
        <v>17222</v>
      </c>
      <c r="I24" s="982">
        <v>73.617166794904705</v>
      </c>
      <c r="J24" s="982">
        <v>32.582684937870297</v>
      </c>
      <c r="K24" s="983"/>
      <c r="L24" s="759"/>
    </row>
    <row r="25" spans="1:12" s="761" customFormat="1" ht="18" customHeight="1" x14ac:dyDescent="0.2">
      <c r="A25" s="759"/>
      <c r="B25" s="760"/>
      <c r="C25" s="977" t="s">
        <v>325</v>
      </c>
      <c r="D25" s="986"/>
      <c r="E25" s="986"/>
      <c r="F25" s="992">
        <v>4722</v>
      </c>
      <c r="G25" s="993">
        <v>17.91350531107739</v>
      </c>
      <c r="H25" s="981">
        <v>58608</v>
      </c>
      <c r="I25" s="982">
        <v>27.459928501483034</v>
      </c>
      <c r="J25" s="982">
        <v>31.895287332786978</v>
      </c>
      <c r="K25" s="983"/>
      <c r="L25" s="759"/>
    </row>
    <row r="26" spans="1:12" s="761" customFormat="1" ht="18" customHeight="1" x14ac:dyDescent="0.2">
      <c r="A26" s="759"/>
      <c r="B26" s="760"/>
      <c r="C26" s="994" t="s">
        <v>326</v>
      </c>
      <c r="D26" s="991"/>
      <c r="E26" s="991"/>
      <c r="F26" s="992">
        <v>13213</v>
      </c>
      <c r="G26" s="993">
        <v>19.768990229962448</v>
      </c>
      <c r="H26" s="981">
        <v>244239</v>
      </c>
      <c r="I26" s="982">
        <v>44.424456833125362</v>
      </c>
      <c r="J26" s="982">
        <v>31.612048034915507</v>
      </c>
      <c r="K26" s="983"/>
      <c r="L26" s="759"/>
    </row>
    <row r="27" spans="1:12" s="761" customFormat="1" ht="22.5" customHeight="1" x14ac:dyDescent="0.2">
      <c r="A27" s="759"/>
      <c r="B27" s="760"/>
      <c r="C27" s="995"/>
      <c r="D27" s="991" t="s">
        <v>413</v>
      </c>
      <c r="E27" s="991"/>
      <c r="F27" s="996">
        <v>2337</v>
      </c>
      <c r="G27" s="997">
        <v>20.077319587628867</v>
      </c>
      <c r="H27" s="989">
        <v>19456</v>
      </c>
      <c r="I27" s="990">
        <v>27.722602983713411</v>
      </c>
      <c r="J27" s="990">
        <v>29.149979440789508</v>
      </c>
      <c r="K27" s="983"/>
      <c r="L27" s="759"/>
    </row>
    <row r="28" spans="1:12" s="761" customFormat="1" ht="17.25" customHeight="1" x14ac:dyDescent="0.2">
      <c r="A28" s="759"/>
      <c r="B28" s="760"/>
      <c r="C28" s="995"/>
      <c r="D28" s="991" t="s">
        <v>414</v>
      </c>
      <c r="E28" s="991"/>
      <c r="F28" s="996">
        <v>4319</v>
      </c>
      <c r="G28" s="997">
        <v>22.994196880157588</v>
      </c>
      <c r="H28" s="989">
        <v>57810</v>
      </c>
      <c r="I28" s="990">
        <v>34.312881724131628</v>
      </c>
      <c r="J28" s="990">
        <v>26.672011762671016</v>
      </c>
      <c r="K28" s="983"/>
      <c r="L28" s="759"/>
    </row>
    <row r="29" spans="1:12" s="761" customFormat="1" ht="17.25" customHeight="1" x14ac:dyDescent="0.2">
      <c r="A29" s="759"/>
      <c r="B29" s="760"/>
      <c r="C29" s="995"/>
      <c r="D29" s="991" t="s">
        <v>415</v>
      </c>
      <c r="E29" s="991"/>
      <c r="F29" s="996">
        <v>6557</v>
      </c>
      <c r="G29" s="997">
        <v>18.006810567364202</v>
      </c>
      <c r="H29" s="989">
        <v>166973</v>
      </c>
      <c r="I29" s="990">
        <v>53.667496986741547</v>
      </c>
      <c r="J29" s="990">
        <v>33.60929012474984</v>
      </c>
      <c r="K29" s="983"/>
      <c r="L29" s="759"/>
    </row>
    <row r="30" spans="1:12" s="761" customFormat="1" ht="17.25" customHeight="1" x14ac:dyDescent="0.2">
      <c r="A30" s="759"/>
      <c r="B30" s="760"/>
      <c r="C30" s="994" t="s">
        <v>327</v>
      </c>
      <c r="D30" s="998"/>
      <c r="E30" s="998"/>
      <c r="F30" s="992">
        <v>2133</v>
      </c>
      <c r="G30" s="993">
        <v>23.38046695166064</v>
      </c>
      <c r="H30" s="981">
        <v>73439</v>
      </c>
      <c r="I30" s="982">
        <v>50.022818453658012</v>
      </c>
      <c r="J30" s="982">
        <v>36.070180694181801</v>
      </c>
      <c r="K30" s="983"/>
      <c r="L30" s="759"/>
    </row>
    <row r="31" spans="1:12" s="761" customFormat="1" ht="17.25" customHeight="1" x14ac:dyDescent="0.2">
      <c r="A31" s="759"/>
      <c r="B31" s="760"/>
      <c r="C31" s="994" t="s">
        <v>328</v>
      </c>
      <c r="D31" s="999"/>
      <c r="E31" s="999"/>
      <c r="F31" s="992">
        <v>4308</v>
      </c>
      <c r="G31" s="993">
        <v>13.411369155096194</v>
      </c>
      <c r="H31" s="981">
        <v>73799</v>
      </c>
      <c r="I31" s="982">
        <v>31.143286378636482</v>
      </c>
      <c r="J31" s="982">
        <v>27.801745281101216</v>
      </c>
      <c r="K31" s="983"/>
      <c r="L31" s="759"/>
    </row>
    <row r="32" spans="1:12" s="761" customFormat="1" ht="17.25" customHeight="1" x14ac:dyDescent="0.2">
      <c r="A32" s="759"/>
      <c r="B32" s="760"/>
      <c r="C32" s="994" t="s">
        <v>416</v>
      </c>
      <c r="D32" s="999"/>
      <c r="E32" s="999"/>
      <c r="F32" s="992">
        <v>1227</v>
      </c>
      <c r="G32" s="993">
        <v>27.829439782263556</v>
      </c>
      <c r="H32" s="981">
        <v>42652</v>
      </c>
      <c r="I32" s="982">
        <v>51.699393939393786</v>
      </c>
      <c r="J32" s="982">
        <v>34.274406827346816</v>
      </c>
      <c r="K32" s="983"/>
      <c r="L32" s="759"/>
    </row>
    <row r="33" spans="1:17" s="761" customFormat="1" ht="17.25" customHeight="1" x14ac:dyDescent="0.2">
      <c r="A33" s="759"/>
      <c r="B33" s="760"/>
      <c r="C33" s="994" t="s">
        <v>329</v>
      </c>
      <c r="D33" s="1000"/>
      <c r="E33" s="1000"/>
      <c r="F33" s="992">
        <v>1077</v>
      </c>
      <c r="G33" s="993">
        <v>34.136291600633918</v>
      </c>
      <c r="H33" s="981">
        <v>63943</v>
      </c>
      <c r="I33" s="982">
        <v>81.849135337864467</v>
      </c>
      <c r="J33" s="982">
        <v>51.7750340146683</v>
      </c>
      <c r="K33" s="983"/>
      <c r="L33" s="759">
        <v>607</v>
      </c>
    </row>
    <row r="34" spans="1:17" s="761" customFormat="1" ht="17.25" customHeight="1" x14ac:dyDescent="0.2">
      <c r="A34" s="759"/>
      <c r="B34" s="760"/>
      <c r="C34" s="994" t="s">
        <v>330</v>
      </c>
      <c r="D34" s="1001"/>
      <c r="E34" s="1001"/>
      <c r="F34" s="992">
        <v>952</v>
      </c>
      <c r="G34" s="993">
        <v>14.727722772277227</v>
      </c>
      <c r="H34" s="981">
        <v>4441</v>
      </c>
      <c r="I34" s="982">
        <v>18.145787366184425</v>
      </c>
      <c r="J34" s="982">
        <v>27.011934249042962</v>
      </c>
      <c r="K34" s="983"/>
      <c r="L34" s="759"/>
    </row>
    <row r="35" spans="1:17" s="761" customFormat="1" ht="17.25" customHeight="1" x14ac:dyDescent="0.2">
      <c r="A35" s="759"/>
      <c r="B35" s="760"/>
      <c r="C35" s="977" t="s">
        <v>417</v>
      </c>
      <c r="D35" s="1002"/>
      <c r="E35" s="1002"/>
      <c r="F35" s="992">
        <v>6272</v>
      </c>
      <c r="G35" s="993">
        <v>31.493848857644991</v>
      </c>
      <c r="H35" s="981">
        <v>51569</v>
      </c>
      <c r="I35" s="982">
        <v>40.918684736725254</v>
      </c>
      <c r="J35" s="982">
        <v>33.629409141151022</v>
      </c>
      <c r="K35" s="983"/>
      <c r="L35" s="759"/>
    </row>
    <row r="36" spans="1:17" s="761" customFormat="1" ht="17.25" customHeight="1" x14ac:dyDescent="0.2">
      <c r="A36" s="759"/>
      <c r="B36" s="760"/>
      <c r="C36" s="977" t="s">
        <v>418</v>
      </c>
      <c r="D36" s="1003"/>
      <c r="E36" s="1003"/>
      <c r="F36" s="992">
        <v>1605</v>
      </c>
      <c r="G36" s="993">
        <v>22.663089522733689</v>
      </c>
      <c r="H36" s="981">
        <v>106165</v>
      </c>
      <c r="I36" s="982">
        <v>35.408279997732166</v>
      </c>
      <c r="J36" s="982">
        <v>25.642386850657019</v>
      </c>
      <c r="K36" s="983"/>
      <c r="L36" s="759"/>
    </row>
    <row r="37" spans="1:17" s="761" customFormat="1" ht="17.25" customHeight="1" x14ac:dyDescent="0.2">
      <c r="A37" s="759"/>
      <c r="B37" s="760"/>
      <c r="C37" s="977" t="s">
        <v>419</v>
      </c>
      <c r="D37" s="1004"/>
      <c r="E37" s="1003"/>
      <c r="F37" s="992">
        <v>218</v>
      </c>
      <c r="G37" s="993">
        <v>38.998211091234346</v>
      </c>
      <c r="H37" s="981">
        <v>3127</v>
      </c>
      <c r="I37" s="982">
        <v>27.480446436417939</v>
      </c>
      <c r="J37" s="982">
        <v>61.932523185161507</v>
      </c>
      <c r="K37" s="983"/>
      <c r="L37" s="759"/>
      <c r="M37" s="915"/>
      <c r="N37" s="915"/>
      <c r="O37" s="915"/>
      <c r="P37" s="915"/>
      <c r="Q37" s="915"/>
    </row>
    <row r="38" spans="1:17" s="761" customFormat="1" ht="17.25" customHeight="1" x14ac:dyDescent="0.2">
      <c r="A38" s="759"/>
      <c r="B38" s="760"/>
      <c r="C38" s="994" t="s">
        <v>331</v>
      </c>
      <c r="D38" s="986"/>
      <c r="E38" s="986"/>
      <c r="F38" s="992">
        <v>979</v>
      </c>
      <c r="G38" s="993">
        <v>28.237669454860111</v>
      </c>
      <c r="H38" s="981">
        <v>17569</v>
      </c>
      <c r="I38" s="982">
        <v>32.675569111739343</v>
      </c>
      <c r="J38" s="982">
        <v>23.023564232455005</v>
      </c>
      <c r="K38" s="983"/>
      <c r="L38" s="759"/>
      <c r="M38" s="915"/>
      <c r="N38" s="915"/>
      <c r="O38" s="915"/>
      <c r="P38" s="915"/>
      <c r="Q38" s="915"/>
    </row>
    <row r="39" spans="1:17" s="761" customFormat="1" ht="17.25" customHeight="1" x14ac:dyDescent="0.2">
      <c r="A39" s="759"/>
      <c r="B39" s="760"/>
      <c r="C39" s="994" t="s">
        <v>332</v>
      </c>
      <c r="D39" s="986"/>
      <c r="E39" s="986"/>
      <c r="F39" s="992">
        <v>4085</v>
      </c>
      <c r="G39" s="993">
        <v>28.696873902353353</v>
      </c>
      <c r="H39" s="981">
        <v>101116</v>
      </c>
      <c r="I39" s="982">
        <v>38.399696192917446</v>
      </c>
      <c r="J39" s="982">
        <v>26.262807073064415</v>
      </c>
      <c r="K39" s="983"/>
      <c r="L39" s="759"/>
      <c r="M39" s="915"/>
      <c r="N39" s="915"/>
      <c r="O39" s="915"/>
      <c r="P39" s="915"/>
      <c r="Q39" s="915"/>
    </row>
    <row r="40" spans="1:17" s="761" customFormat="1" ht="17.25" customHeight="1" x14ac:dyDescent="0.2">
      <c r="A40" s="759"/>
      <c r="B40" s="760"/>
      <c r="C40" s="994" t="s">
        <v>420</v>
      </c>
      <c r="D40" s="978"/>
      <c r="E40" s="978"/>
      <c r="F40" s="992">
        <v>473</v>
      </c>
      <c r="G40" s="993">
        <v>15.292596184933721</v>
      </c>
      <c r="H40" s="981">
        <v>6110</v>
      </c>
      <c r="I40" s="982">
        <v>24.167391820267337</v>
      </c>
      <c r="J40" s="982">
        <v>26.8034369885434</v>
      </c>
      <c r="K40" s="983"/>
      <c r="L40" s="759"/>
      <c r="M40" s="915"/>
      <c r="N40" s="915"/>
      <c r="O40" s="915"/>
      <c r="P40" s="915"/>
      <c r="Q40" s="915"/>
    </row>
    <row r="41" spans="1:17" s="761" customFormat="1" ht="17.25" customHeight="1" x14ac:dyDescent="0.2">
      <c r="A41" s="759"/>
      <c r="B41" s="760"/>
      <c r="C41" s="994" t="s">
        <v>333</v>
      </c>
      <c r="D41" s="978"/>
      <c r="E41" s="978"/>
      <c r="F41" s="992">
        <v>2236</v>
      </c>
      <c r="G41" s="993">
        <v>17.915231151350053</v>
      </c>
      <c r="H41" s="981">
        <v>18089</v>
      </c>
      <c r="I41" s="982">
        <v>27.027551996174857</v>
      </c>
      <c r="J41" s="982">
        <v>28.065011885676338</v>
      </c>
      <c r="K41" s="983"/>
      <c r="L41" s="759"/>
      <c r="M41" s="915"/>
      <c r="N41" s="915"/>
      <c r="O41" s="915"/>
      <c r="P41" s="915"/>
      <c r="Q41" s="915"/>
    </row>
    <row r="42" spans="1:17" s="542" customFormat="1" ht="17.25" customHeight="1" x14ac:dyDescent="0.2">
      <c r="A42" s="759"/>
      <c r="B42" s="760"/>
      <c r="C42" s="994" t="s">
        <v>367</v>
      </c>
      <c r="D42" s="978"/>
      <c r="E42" s="978"/>
      <c r="F42" s="1005">
        <v>2</v>
      </c>
      <c r="G42" s="993">
        <v>16.666666666666664</v>
      </c>
      <c r="H42" s="981">
        <v>6</v>
      </c>
      <c r="I42" s="982">
        <v>6.3829787234042552</v>
      </c>
      <c r="J42" s="982">
        <v>16.833333333333336</v>
      </c>
      <c r="K42" s="983"/>
      <c r="L42" s="759"/>
      <c r="M42" s="916"/>
      <c r="N42" s="916"/>
      <c r="O42" s="916"/>
      <c r="P42" s="916"/>
      <c r="Q42" s="916"/>
    </row>
    <row r="43" spans="1:17" ht="39" customHeight="1" x14ac:dyDescent="0.2">
      <c r="A43" s="370"/>
      <c r="B43" s="433"/>
      <c r="C43" s="1521" t="s">
        <v>421</v>
      </c>
      <c r="D43" s="1521"/>
      <c r="E43" s="1521"/>
      <c r="F43" s="1521"/>
      <c r="G43" s="1521"/>
      <c r="H43" s="1521"/>
      <c r="I43" s="1521"/>
      <c r="J43" s="1521"/>
      <c r="K43" s="1521"/>
      <c r="L43" s="149"/>
      <c r="M43" s="397"/>
      <c r="N43" s="397"/>
      <c r="O43" s="397"/>
      <c r="P43" s="397"/>
      <c r="Q43" s="397"/>
    </row>
    <row r="44" spans="1:17" s="401" customFormat="1" ht="13.5" customHeight="1" x14ac:dyDescent="0.2">
      <c r="A44" s="540"/>
      <c r="B44" s="541"/>
      <c r="C44" s="1006" t="s">
        <v>430</v>
      </c>
      <c r="D44" s="1007"/>
      <c r="E44" s="1007"/>
      <c r="F44" s="1008"/>
      <c r="G44" s="1008"/>
      <c r="H44" s="1008"/>
      <c r="I44" s="1008"/>
      <c r="J44" s="1009"/>
      <c r="K44" s="1007"/>
      <c r="L44" s="540"/>
      <c r="M44" s="546"/>
      <c r="N44" s="546"/>
      <c r="O44" s="546"/>
      <c r="P44" s="546"/>
      <c r="Q44" s="546"/>
    </row>
    <row r="45" spans="1:17" s="401" customFormat="1" ht="13.5" customHeight="1" x14ac:dyDescent="0.2">
      <c r="A45" s="398"/>
      <c r="B45" s="545">
        <v>12</v>
      </c>
      <c r="C45" s="1522">
        <v>43556</v>
      </c>
      <c r="D45" s="1522"/>
      <c r="E45" s="905"/>
      <c r="F45" s="149"/>
      <c r="G45" s="149"/>
      <c r="H45" s="149"/>
      <c r="I45" s="149"/>
      <c r="J45" s="149"/>
      <c r="K45" s="544"/>
      <c r="L45" s="398"/>
      <c r="M45" s="546"/>
      <c r="N45" s="546"/>
      <c r="O45" s="546"/>
      <c r="P45" s="546"/>
      <c r="Q45" s="546"/>
    </row>
    <row r="46" spans="1:17" x14ac:dyDescent="0.2">
      <c r="A46" s="546"/>
      <c r="B46" s="547"/>
      <c r="C46" s="548"/>
      <c r="D46" s="150"/>
      <c r="E46" s="150"/>
      <c r="F46" s="150"/>
      <c r="G46" s="150"/>
      <c r="H46" s="150"/>
      <c r="I46" s="150"/>
      <c r="J46" s="150"/>
      <c r="K46" s="549"/>
      <c r="L46" s="546"/>
      <c r="M46" s="397"/>
      <c r="N46" s="397"/>
      <c r="O46" s="397"/>
      <c r="P46" s="397"/>
      <c r="Q46" s="397"/>
    </row>
    <row r="47" spans="1:17" x14ac:dyDescent="0.2">
      <c r="A47" s="397"/>
      <c r="B47" s="397"/>
      <c r="C47" s="397"/>
      <c r="D47" s="397"/>
      <c r="E47" s="397"/>
      <c r="F47" s="918"/>
      <c r="G47" s="918"/>
      <c r="H47" s="918"/>
      <c r="I47" s="918"/>
      <c r="J47" s="919"/>
      <c r="K47" s="917"/>
      <c r="L47" s="920"/>
      <c r="M47" s="397"/>
      <c r="N47" s="397"/>
      <c r="O47" s="397"/>
      <c r="P47" s="397"/>
      <c r="Q47" s="397"/>
    </row>
    <row r="48" spans="1:17" x14ac:dyDescent="0.2">
      <c r="J48" s="917"/>
      <c r="K48" s="917"/>
      <c r="L48" s="917"/>
      <c r="M48" s="397"/>
      <c r="N48" s="397"/>
      <c r="O48" s="397"/>
      <c r="P48" s="397"/>
      <c r="Q48" s="397"/>
    </row>
    <row r="49" spans="7:17" x14ac:dyDescent="0.2">
      <c r="J49" s="917"/>
      <c r="K49" s="917"/>
      <c r="L49" s="917"/>
      <c r="M49" s="397"/>
      <c r="N49" s="397"/>
      <c r="O49" s="397"/>
      <c r="P49" s="397"/>
      <c r="Q49" s="397"/>
    </row>
    <row r="50" spans="7:17" x14ac:dyDescent="0.2">
      <c r="J50" s="917"/>
      <c r="K50" s="917"/>
      <c r="L50" s="917"/>
      <c r="M50" s="397"/>
      <c r="N50" s="397"/>
      <c r="O50" s="397"/>
      <c r="P50" s="397"/>
      <c r="Q50" s="397"/>
    </row>
    <row r="51" spans="7:17" x14ac:dyDescent="0.2">
      <c r="J51" s="917"/>
      <c r="K51" s="917"/>
      <c r="L51" s="917"/>
      <c r="M51" s="397"/>
      <c r="N51" s="397"/>
      <c r="O51" s="397"/>
      <c r="P51" s="397"/>
      <c r="Q51" s="397"/>
    </row>
    <row r="52" spans="7:17" x14ac:dyDescent="0.2">
      <c r="J52" s="917"/>
      <c r="K52" s="917"/>
      <c r="L52" s="917"/>
    </row>
    <row r="53" spans="7:17" x14ac:dyDescent="0.2">
      <c r="J53" s="917"/>
      <c r="K53" s="917"/>
      <c r="L53" s="917"/>
    </row>
    <row r="54" spans="7:17" x14ac:dyDescent="0.2">
      <c r="J54" s="921"/>
      <c r="K54" s="917"/>
      <c r="L54" s="917"/>
    </row>
    <row r="55" spans="7:17" x14ac:dyDescent="0.2">
      <c r="J55" s="917"/>
      <c r="K55" s="917"/>
      <c r="L55" s="917"/>
    </row>
    <row r="56" spans="7:17" x14ac:dyDescent="0.2">
      <c r="J56" s="917"/>
      <c r="K56" s="917"/>
      <c r="L56" s="917"/>
    </row>
    <row r="57" spans="7:17" x14ac:dyDescent="0.2">
      <c r="J57" s="917"/>
      <c r="K57" s="917"/>
      <c r="L57" s="917"/>
    </row>
    <row r="58" spans="7:17" x14ac:dyDescent="0.2">
      <c r="J58" s="917"/>
      <c r="K58" s="917"/>
      <c r="L58" s="917"/>
    </row>
    <row r="64" spans="7:17"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0"/>
  <sheetViews>
    <sheetView zoomScaleNormal="100" workbookViewId="0"/>
  </sheetViews>
  <sheetFormatPr defaultRowHeight="12.75" x14ac:dyDescent="0.2"/>
  <cols>
    <col min="1" max="1" width="1" style="171" customWidth="1"/>
    <col min="2" max="2" width="2.42578125" style="171" customWidth="1"/>
    <col min="3" max="3" width="1.140625" style="171" customWidth="1"/>
    <col min="4" max="4" width="20.7109375" style="171" customWidth="1"/>
    <col min="5" max="14" width="7.5703125" style="171" customWidth="1"/>
    <col min="15" max="15" width="2.5703125" style="171" customWidth="1"/>
    <col min="16" max="16" width="1" style="171" customWidth="1"/>
    <col min="17" max="16384" width="9.140625" style="171"/>
  </cols>
  <sheetData>
    <row r="1" spans="1:16" ht="13.5" customHeight="1" x14ac:dyDescent="0.2">
      <c r="A1" s="170"/>
      <c r="B1" s="1542" t="s">
        <v>351</v>
      </c>
      <c r="C1" s="1542"/>
      <c r="D1" s="1542"/>
      <c r="E1" s="1542"/>
      <c r="F1" s="1542"/>
      <c r="G1" s="226"/>
      <c r="H1" s="226"/>
      <c r="I1" s="226"/>
      <c r="J1" s="226"/>
      <c r="K1" s="226"/>
      <c r="L1" s="226"/>
      <c r="M1" s="226"/>
      <c r="N1" s="226"/>
      <c r="O1" s="226"/>
      <c r="P1" s="1134"/>
    </row>
    <row r="2" spans="1:16" ht="6" customHeight="1" x14ac:dyDescent="0.2">
      <c r="A2" s="170"/>
      <c r="B2" s="168"/>
      <c r="C2" s="168"/>
      <c r="D2" s="168"/>
      <c r="E2" s="168"/>
      <c r="F2" s="168"/>
      <c r="G2" s="168"/>
      <c r="H2" s="168"/>
      <c r="I2" s="168"/>
      <c r="J2" s="168"/>
      <c r="K2" s="168"/>
      <c r="L2" s="168"/>
      <c r="M2" s="168"/>
      <c r="N2" s="168"/>
      <c r="O2" s="227"/>
      <c r="P2" s="1134"/>
    </row>
    <row r="3" spans="1:16" ht="19.5" customHeight="1" thickBot="1" x14ac:dyDescent="0.25">
      <c r="A3" s="170"/>
      <c r="B3" s="172"/>
      <c r="C3" s="172"/>
      <c r="D3" s="172"/>
      <c r="E3" s="172"/>
      <c r="F3" s="172"/>
      <c r="G3" s="172"/>
      <c r="H3" s="172"/>
      <c r="I3" s="172"/>
      <c r="J3" s="172"/>
      <c r="K3" s="172"/>
      <c r="L3" s="172"/>
      <c r="M3" s="1325"/>
      <c r="N3" s="1325" t="s">
        <v>72</v>
      </c>
      <c r="O3" s="228"/>
      <c r="P3" s="1134"/>
    </row>
    <row r="4" spans="1:16" s="1151" customFormat="1" ht="13.5" customHeight="1" thickBot="1" x14ac:dyDescent="0.25">
      <c r="A4" s="1141"/>
      <c r="B4" s="1149"/>
      <c r="C4" s="1014" t="s">
        <v>483</v>
      </c>
      <c r="D4" s="1015"/>
      <c r="E4" s="1015"/>
      <c r="F4" s="1015"/>
      <c r="G4" s="1015"/>
      <c r="H4" s="1015"/>
      <c r="I4" s="1015"/>
      <c r="J4" s="1015"/>
      <c r="K4" s="1015"/>
      <c r="L4" s="1015"/>
      <c r="M4" s="1015"/>
      <c r="N4" s="360"/>
      <c r="O4" s="228"/>
      <c r="P4" s="1150"/>
    </row>
    <row r="5" spans="1:16" s="1155" customFormat="1" ht="4.5" customHeight="1" x14ac:dyDescent="0.2">
      <c r="A5" s="1152"/>
      <c r="B5" s="199"/>
      <c r="C5" s="1153"/>
      <c r="D5" s="1153"/>
      <c r="E5" s="1153"/>
      <c r="F5" s="1153"/>
      <c r="G5" s="1153"/>
      <c r="H5" s="1153"/>
      <c r="I5" s="1153"/>
      <c r="J5" s="1153"/>
      <c r="K5" s="1153"/>
      <c r="L5" s="1153"/>
      <c r="M5" s="1153"/>
      <c r="N5" s="1153"/>
      <c r="O5" s="228"/>
      <c r="P5" s="1154"/>
    </row>
    <row r="6" spans="1:16" s="1155" customFormat="1" ht="13.5" customHeight="1" x14ac:dyDescent="0.2">
      <c r="A6" s="1152"/>
      <c r="B6" s="199"/>
      <c r="C6" s="1156"/>
      <c r="D6" s="1156"/>
      <c r="E6" s="1157">
        <v>2008</v>
      </c>
      <c r="F6" s="1157">
        <v>2009</v>
      </c>
      <c r="G6" s="1157">
        <v>2010</v>
      </c>
      <c r="H6" s="1157">
        <v>2011</v>
      </c>
      <c r="I6" s="1157">
        <v>2012</v>
      </c>
      <c r="J6" s="1157">
        <v>2013</v>
      </c>
      <c r="K6" s="1157">
        <v>2014</v>
      </c>
      <c r="L6" s="1157">
        <v>2015</v>
      </c>
      <c r="M6" s="1157">
        <v>2016</v>
      </c>
      <c r="N6" s="1157">
        <v>2017</v>
      </c>
      <c r="O6" s="228"/>
      <c r="P6" s="1154"/>
    </row>
    <row r="7" spans="1:16" s="1155" customFormat="1" ht="3" customHeight="1" x14ac:dyDescent="0.2">
      <c r="A7" s="1152"/>
      <c r="B7" s="199"/>
      <c r="C7" s="1156"/>
      <c r="D7" s="1156"/>
      <c r="E7" s="1158"/>
      <c r="F7" s="1159"/>
      <c r="G7" s="1159"/>
      <c r="H7" s="1160"/>
      <c r="I7" s="1161"/>
      <c r="J7" s="1161"/>
      <c r="K7" s="1161"/>
      <c r="L7" s="1161"/>
      <c r="M7" s="1161"/>
      <c r="N7" s="1161"/>
      <c r="O7" s="228"/>
      <c r="P7" s="1154"/>
    </row>
    <row r="8" spans="1:16" s="1168" customFormat="1" ht="11.25" customHeight="1" x14ac:dyDescent="0.2">
      <c r="A8" s="1162"/>
      <c r="B8" s="1163"/>
      <c r="C8" s="1136" t="s">
        <v>354</v>
      </c>
      <c r="D8" s="1164"/>
      <c r="E8" s="1165">
        <v>357209</v>
      </c>
      <c r="F8" s="1165">
        <v>349781</v>
      </c>
      <c r="G8" s="1165">
        <v>295032</v>
      </c>
      <c r="H8" s="1165">
        <v>292346</v>
      </c>
      <c r="I8" s="1165">
        <v>279343</v>
      </c>
      <c r="J8" s="1165">
        <v>276708</v>
      </c>
      <c r="K8" s="1165">
        <v>281038</v>
      </c>
      <c r="L8" s="1165">
        <v>283651</v>
      </c>
      <c r="M8" s="1165">
        <v>287207</v>
      </c>
      <c r="N8" s="1165">
        <v>290323</v>
      </c>
      <c r="O8" s="1166"/>
      <c r="P8" s="1167"/>
    </row>
    <row r="9" spans="1:16" s="1168" customFormat="1" ht="11.25" customHeight="1" x14ac:dyDescent="0.2">
      <c r="A9" s="1162"/>
      <c r="B9" s="1163"/>
      <c r="C9" s="1136" t="s">
        <v>355</v>
      </c>
      <c r="D9" s="1164"/>
      <c r="E9" s="1165">
        <v>417501</v>
      </c>
      <c r="F9" s="1165">
        <v>407172</v>
      </c>
      <c r="G9" s="1165">
        <v>352971</v>
      </c>
      <c r="H9" s="1165">
        <v>349433</v>
      </c>
      <c r="I9" s="1165">
        <v>333930</v>
      </c>
      <c r="J9" s="1165">
        <v>329195</v>
      </c>
      <c r="K9" s="1165">
        <v>332915</v>
      </c>
      <c r="L9" s="1165">
        <v>335243</v>
      </c>
      <c r="M9" s="1165">
        <v>338967</v>
      </c>
      <c r="N9" s="1165">
        <v>341614</v>
      </c>
      <c r="O9" s="1169"/>
      <c r="P9" s="1167"/>
    </row>
    <row r="10" spans="1:16" s="1168" customFormat="1" ht="11.25" customHeight="1" x14ac:dyDescent="0.2">
      <c r="A10" s="1162"/>
      <c r="B10" s="1163"/>
      <c r="C10" s="1136" t="s">
        <v>484</v>
      </c>
      <c r="D10" s="1164"/>
      <c r="E10" s="1165">
        <v>3269583</v>
      </c>
      <c r="F10" s="1165">
        <v>3125711</v>
      </c>
      <c r="G10" s="1326">
        <v>2896480</v>
      </c>
      <c r="H10" s="1326">
        <v>2849158</v>
      </c>
      <c r="I10" s="1326">
        <v>2664876</v>
      </c>
      <c r="J10" s="1326">
        <v>2655231</v>
      </c>
      <c r="K10" s="1326">
        <v>2736066</v>
      </c>
      <c r="L10" s="1326">
        <v>2816903</v>
      </c>
      <c r="M10" s="1326">
        <v>2925109</v>
      </c>
      <c r="N10" s="1326">
        <v>3058173</v>
      </c>
      <c r="O10" s="1169"/>
      <c r="P10" s="1167"/>
    </row>
    <row r="11" spans="1:16" s="1168" customFormat="1" ht="11.25" customHeight="1" x14ac:dyDescent="0.2">
      <c r="A11" s="1162"/>
      <c r="B11" s="1163"/>
      <c r="C11" s="1136" t="s">
        <v>545</v>
      </c>
      <c r="D11" s="1164"/>
      <c r="E11" s="1165">
        <v>3018395</v>
      </c>
      <c r="F11" s="1165">
        <v>2878960</v>
      </c>
      <c r="G11" s="1165">
        <v>2708998</v>
      </c>
      <c r="H11" s="1165">
        <v>2660255</v>
      </c>
      <c r="I11" s="1165">
        <v>2485634</v>
      </c>
      <c r="J11" s="1165">
        <v>2477895</v>
      </c>
      <c r="K11" s="1165">
        <v>2551347</v>
      </c>
      <c r="L11" s="1165">
        <v>2632884</v>
      </c>
      <c r="M11" s="1165">
        <v>2741247</v>
      </c>
      <c r="N11" s="1165">
        <v>2872873</v>
      </c>
      <c r="O11" s="1169"/>
      <c r="P11" s="1167"/>
    </row>
    <row r="12" spans="1:16" s="1168" customFormat="1" ht="4.5" customHeight="1" thickBot="1" x14ac:dyDescent="0.25">
      <c r="A12" s="1162"/>
      <c r="B12" s="1163"/>
      <c r="C12" s="1137"/>
      <c r="D12" s="1171"/>
      <c r="E12" s="1172"/>
      <c r="F12" s="1172"/>
      <c r="G12" s="1172"/>
      <c r="H12" s="1172"/>
      <c r="I12" s="1172"/>
      <c r="J12" s="1172"/>
      <c r="K12" s="1172"/>
      <c r="L12" s="1172"/>
      <c r="M12" s="1325"/>
      <c r="N12" s="1325"/>
      <c r="O12" s="1169"/>
      <c r="P12" s="1167"/>
    </row>
    <row r="13" spans="1:16" s="197" customFormat="1" ht="13.5" customHeight="1" thickBot="1" x14ac:dyDescent="0.25">
      <c r="A13" s="196"/>
      <c r="B13" s="173"/>
      <c r="C13" s="1543" t="s">
        <v>546</v>
      </c>
      <c r="D13" s="1544"/>
      <c r="E13" s="1015"/>
      <c r="F13" s="1015"/>
      <c r="G13" s="1015"/>
      <c r="H13" s="1015"/>
      <c r="I13" s="1015"/>
      <c r="J13" s="1015"/>
      <c r="K13" s="1015"/>
      <c r="L13" s="1015"/>
      <c r="M13" s="1015"/>
      <c r="N13" s="360"/>
      <c r="O13" s="1169"/>
      <c r="P13" s="1135"/>
    </row>
    <row r="14" spans="1:16" s="197" customFormat="1" ht="4.5" customHeight="1" x14ac:dyDescent="0.2">
      <c r="A14" s="196"/>
      <c r="B14" s="173"/>
      <c r="C14" s="198"/>
      <c r="D14" s="198"/>
      <c r="E14" s="198"/>
      <c r="F14" s="198"/>
      <c r="G14" s="198"/>
      <c r="H14" s="198"/>
      <c r="I14" s="198"/>
      <c r="J14" s="198"/>
      <c r="K14" s="198"/>
      <c r="L14" s="198"/>
      <c r="M14" s="198"/>
      <c r="N14" s="198"/>
      <c r="O14" s="1169"/>
      <c r="P14" s="1135"/>
    </row>
    <row r="15" spans="1:16" s="1329" customFormat="1" x14ac:dyDescent="0.2">
      <c r="A15" s="1327"/>
      <c r="B15" s="1328"/>
      <c r="C15" s="1538" t="s">
        <v>547</v>
      </c>
      <c r="D15" s="1539"/>
      <c r="E15" s="1539"/>
      <c r="F15" s="1539"/>
      <c r="G15" s="1539"/>
      <c r="H15" s="1539"/>
      <c r="I15" s="1539"/>
      <c r="J15" s="1539"/>
      <c r="K15" s="1539"/>
      <c r="L15" s="1539"/>
      <c r="M15" s="1539"/>
      <c r="N15" s="1540"/>
      <c r="O15" s="1169"/>
      <c r="P15" s="1141"/>
    </row>
    <row r="16" spans="1:16" s="1329" customFormat="1" ht="12.75" customHeight="1" x14ac:dyDescent="0.2">
      <c r="A16" s="1327"/>
      <c r="B16" s="1330"/>
      <c r="C16" s="1331" t="s">
        <v>67</v>
      </c>
      <c r="D16" s="1331"/>
      <c r="E16" s="1332">
        <v>2267915</v>
      </c>
      <c r="F16" s="1333">
        <v>2175028</v>
      </c>
      <c r="G16" s="1334">
        <v>2161403</v>
      </c>
      <c r="H16" s="1334">
        <v>2124434</v>
      </c>
      <c r="I16" s="1334">
        <v>1989356</v>
      </c>
      <c r="J16" s="1334">
        <v>1965514</v>
      </c>
      <c r="K16" s="1334">
        <v>2001583</v>
      </c>
      <c r="L16" s="1334">
        <v>2065599</v>
      </c>
      <c r="M16" s="1334">
        <v>2133382</v>
      </c>
      <c r="N16" s="1334">
        <v>2214698</v>
      </c>
      <c r="O16" s="1335"/>
      <c r="P16" s="1141"/>
    </row>
    <row r="17" spans="1:16" s="1344" customFormat="1" ht="10.5" customHeight="1" x14ac:dyDescent="0.2">
      <c r="A17" s="1336"/>
      <c r="B17" s="1337"/>
      <c r="C17" s="1338" t="s">
        <v>71</v>
      </c>
      <c r="D17" s="1339"/>
      <c r="E17" s="1340">
        <v>1284194</v>
      </c>
      <c r="F17" s="1341">
        <v>1224734</v>
      </c>
      <c r="G17" s="1342">
        <v>1208121</v>
      </c>
      <c r="H17" s="1342">
        <v>1174452</v>
      </c>
      <c r="I17" s="1342">
        <v>1078540</v>
      </c>
      <c r="J17" s="1342">
        <v>1061775</v>
      </c>
      <c r="K17" s="1342">
        <v>1083745</v>
      </c>
      <c r="L17" s="1342">
        <v>1112915</v>
      </c>
      <c r="M17" s="1342">
        <v>1149741</v>
      </c>
      <c r="N17" s="1342">
        <v>1199696</v>
      </c>
      <c r="O17" s="1343"/>
      <c r="P17" s="1141"/>
    </row>
    <row r="18" spans="1:16" s="1344" customFormat="1" ht="10.5" customHeight="1" x14ac:dyDescent="0.2">
      <c r="A18" s="1336"/>
      <c r="B18" s="1337"/>
      <c r="C18" s="1338" t="s">
        <v>70</v>
      </c>
      <c r="D18" s="1339"/>
      <c r="E18" s="1340">
        <v>983721</v>
      </c>
      <c r="F18" s="1341">
        <v>950294</v>
      </c>
      <c r="G18" s="1342">
        <v>953282</v>
      </c>
      <c r="H18" s="1342">
        <v>949982</v>
      </c>
      <c r="I18" s="1342">
        <v>910816</v>
      </c>
      <c r="J18" s="1342">
        <v>903739</v>
      </c>
      <c r="K18" s="1342">
        <v>917838</v>
      </c>
      <c r="L18" s="1342">
        <v>952684</v>
      </c>
      <c r="M18" s="1342">
        <v>983641</v>
      </c>
      <c r="N18" s="1342">
        <v>1015002</v>
      </c>
      <c r="O18" s="1343"/>
      <c r="P18" s="1141"/>
    </row>
    <row r="19" spans="1:16" s="1329" customFormat="1" ht="4.5" customHeight="1" x14ac:dyDescent="0.2">
      <c r="A19" s="1327"/>
      <c r="B19" s="1328"/>
      <c r="C19" s="1179"/>
      <c r="D19" s="1339"/>
      <c r="E19" s="1345"/>
      <c r="F19" s="1346"/>
      <c r="G19" s="1347"/>
      <c r="H19" s="1347"/>
      <c r="I19" s="1347"/>
      <c r="J19" s="1347"/>
      <c r="K19" s="1347"/>
      <c r="L19" s="1347"/>
      <c r="M19" s="1347"/>
      <c r="N19" s="1347"/>
      <c r="O19" s="1169"/>
      <c r="P19" s="1141"/>
    </row>
    <row r="20" spans="1:16" s="1329" customFormat="1" x14ac:dyDescent="0.2">
      <c r="A20" s="1327"/>
      <c r="B20" s="1328"/>
      <c r="C20" s="1538" t="s">
        <v>548</v>
      </c>
      <c r="D20" s="1539"/>
      <c r="E20" s="1539"/>
      <c r="F20" s="1539"/>
      <c r="G20" s="1539"/>
      <c r="H20" s="1539"/>
      <c r="I20" s="1539"/>
      <c r="J20" s="1539"/>
      <c r="K20" s="1539"/>
      <c r="L20" s="1539"/>
      <c r="M20" s="1539"/>
      <c r="N20" s="1540"/>
      <c r="O20" s="1169"/>
      <c r="P20" s="1141"/>
    </row>
    <row r="21" spans="1:16" s="1329" customFormat="1" ht="12.75" customHeight="1" x14ac:dyDescent="0.2">
      <c r="A21" s="1327"/>
      <c r="B21" s="1330"/>
      <c r="C21" s="1331" t="s">
        <v>549</v>
      </c>
      <c r="D21" s="1348"/>
      <c r="E21" s="1349">
        <v>843.2</v>
      </c>
      <c r="F21" s="1349">
        <v>867.54</v>
      </c>
      <c r="G21" s="1350">
        <v>897.28543519186417</v>
      </c>
      <c r="H21" s="1350">
        <v>903.50002062666999</v>
      </c>
      <c r="I21" s="1350">
        <v>912.43188603749206</v>
      </c>
      <c r="J21" s="1350">
        <v>909.606489406842</v>
      </c>
      <c r="K21" s="1350">
        <v>906.84739470209297</v>
      </c>
      <c r="L21" s="1350">
        <v>911.17493556590614</v>
      </c>
      <c r="M21" s="1350">
        <v>922.23447571508507</v>
      </c>
      <c r="N21" s="1350">
        <v>940.17397705691701</v>
      </c>
      <c r="O21" s="1335"/>
      <c r="P21" s="1141"/>
    </row>
    <row r="22" spans="1:16" s="1344" customFormat="1" ht="10.5" customHeight="1" x14ac:dyDescent="0.2">
      <c r="A22" s="1336"/>
      <c r="B22" s="1337"/>
      <c r="C22" s="1338" t="s">
        <v>71</v>
      </c>
      <c r="D22" s="1339"/>
      <c r="E22" s="1351">
        <v>916.34</v>
      </c>
      <c r="F22" s="1352">
        <v>940.52</v>
      </c>
      <c r="G22" s="1353">
        <v>974.37233926071997</v>
      </c>
      <c r="H22" s="1353">
        <v>981.95099706075712</v>
      </c>
      <c r="I22" s="1354">
        <v>996.57207494390605</v>
      </c>
      <c r="J22" s="1354">
        <v>990.4513950319041</v>
      </c>
      <c r="K22" s="1354">
        <v>981.65140702840608</v>
      </c>
      <c r="L22" s="1354">
        <v>986.51385502037408</v>
      </c>
      <c r="M22" s="1354">
        <v>993.95933872933108</v>
      </c>
      <c r="N22" s="1354">
        <v>1008.6736545424801</v>
      </c>
      <c r="O22" s="1343"/>
      <c r="P22" s="1141"/>
    </row>
    <row r="23" spans="1:16" s="1344" customFormat="1" ht="10.5" customHeight="1" x14ac:dyDescent="0.2">
      <c r="A23" s="1336"/>
      <c r="B23" s="1337"/>
      <c r="C23" s="1338" t="s">
        <v>70</v>
      </c>
      <c r="D23" s="1339"/>
      <c r="E23" s="1351">
        <v>747.71</v>
      </c>
      <c r="F23" s="1352">
        <v>773.47</v>
      </c>
      <c r="G23" s="1353">
        <v>799.59104084625505</v>
      </c>
      <c r="H23" s="1353">
        <v>806.51196593198608</v>
      </c>
      <c r="I23" s="1354">
        <v>812.79753690097709</v>
      </c>
      <c r="J23" s="1354">
        <v>814.62431018247503</v>
      </c>
      <c r="K23" s="1354">
        <v>818.52192295372413</v>
      </c>
      <c r="L23" s="1354">
        <v>823.16483615763502</v>
      </c>
      <c r="M23" s="1354">
        <v>838.39797873411101</v>
      </c>
      <c r="N23" s="1354">
        <v>859.20981237475416</v>
      </c>
      <c r="O23" s="1343"/>
      <c r="P23" s="1141"/>
    </row>
    <row r="24" spans="1:16" s="1329" customFormat="1" ht="15" customHeight="1" x14ac:dyDescent="0.2">
      <c r="A24" s="1327"/>
      <c r="B24" s="1330"/>
      <c r="C24" s="1331" t="s">
        <v>550</v>
      </c>
      <c r="D24" s="1355"/>
      <c r="E24" s="1350">
        <v>600</v>
      </c>
      <c r="F24" s="1350">
        <v>617</v>
      </c>
      <c r="G24" s="1350">
        <v>634.20000000000005</v>
      </c>
      <c r="H24" s="1350">
        <v>641.92999999999995</v>
      </c>
      <c r="I24" s="1350">
        <v>641.92999999999995</v>
      </c>
      <c r="J24" s="1350">
        <v>641.92999999999995</v>
      </c>
      <c r="K24" s="1350">
        <v>641.92999999999995</v>
      </c>
      <c r="L24" s="1350">
        <v>650</v>
      </c>
      <c r="M24" s="1350">
        <v>650</v>
      </c>
      <c r="N24" s="1350">
        <v>660</v>
      </c>
      <c r="O24" s="1335"/>
      <c r="P24" s="1141"/>
    </row>
    <row r="25" spans="1:16" s="1329" customFormat="1" ht="4.5" customHeight="1" x14ac:dyDescent="0.2">
      <c r="A25" s="1327"/>
      <c r="B25" s="1328"/>
      <c r="C25" s="1356"/>
      <c r="D25" s="1356"/>
      <c r="E25" s="1357"/>
      <c r="F25" s="1358"/>
      <c r="G25" s="1358"/>
      <c r="H25" s="1358"/>
      <c r="I25" s="1358"/>
      <c r="J25" s="1358"/>
      <c r="K25" s="1358"/>
      <c r="L25" s="1358"/>
      <c r="M25" s="1358"/>
      <c r="N25" s="1358"/>
      <c r="O25" s="1169"/>
      <c r="P25" s="1141"/>
    </row>
    <row r="26" spans="1:16" s="1329" customFormat="1" x14ac:dyDescent="0.2">
      <c r="A26" s="1327"/>
      <c r="B26" s="1328"/>
      <c r="C26" s="1538" t="s">
        <v>551</v>
      </c>
      <c r="D26" s="1539"/>
      <c r="E26" s="1539"/>
      <c r="F26" s="1539"/>
      <c r="G26" s="1539"/>
      <c r="H26" s="1539"/>
      <c r="I26" s="1539"/>
      <c r="J26" s="1539"/>
      <c r="K26" s="1539"/>
      <c r="L26" s="1539"/>
      <c r="M26" s="1539"/>
      <c r="N26" s="1540"/>
      <c r="O26" s="1169"/>
      <c r="P26" s="1141"/>
    </row>
    <row r="27" spans="1:16" s="1365" customFormat="1" ht="12.75" customHeight="1" x14ac:dyDescent="0.2">
      <c r="A27" s="1359"/>
      <c r="B27" s="1360"/>
      <c r="C27" s="1136" t="s">
        <v>552</v>
      </c>
      <c r="D27" s="1361"/>
      <c r="E27" s="1362">
        <v>1008</v>
      </c>
      <c r="F27" s="1363">
        <v>1034.19</v>
      </c>
      <c r="G27" s="1363">
        <v>1073.5735422686098</v>
      </c>
      <c r="H27" s="1363">
        <v>1082.2630625286502</v>
      </c>
      <c r="I27" s="1363">
        <v>1093.1953874067801</v>
      </c>
      <c r="J27" s="1363">
        <v>1091.3038836355302</v>
      </c>
      <c r="K27" s="1363">
        <v>1090.5612671970102</v>
      </c>
      <c r="L27" s="1363">
        <v>1094.1291934688199</v>
      </c>
      <c r="M27" s="1363">
        <v>1105.5676681438201</v>
      </c>
      <c r="N27" s="1363">
        <v>1130.7894246393903</v>
      </c>
      <c r="O27" s="1170"/>
      <c r="P27" s="1364"/>
    </row>
    <row r="28" spans="1:16" s="1344" customFormat="1" ht="10.5" customHeight="1" x14ac:dyDescent="0.2">
      <c r="A28" s="1336"/>
      <c r="B28" s="1337"/>
      <c r="C28" s="1338" t="s">
        <v>71</v>
      </c>
      <c r="D28" s="1339"/>
      <c r="E28" s="1351">
        <v>1112.45</v>
      </c>
      <c r="F28" s="1353">
        <v>1138.8499999999999</v>
      </c>
      <c r="G28" s="1353">
        <v>1182.6938550029299</v>
      </c>
      <c r="H28" s="1353">
        <v>1193.2487493145702</v>
      </c>
      <c r="I28" s="1354">
        <v>1209.9440392475001</v>
      </c>
      <c r="J28" s="1354">
        <v>1205.8348757693502</v>
      </c>
      <c r="K28" s="1354">
        <v>1199.81608334987</v>
      </c>
      <c r="L28" s="1354">
        <v>1204.3762395960202</v>
      </c>
      <c r="M28" s="1354">
        <v>1212.15187559633</v>
      </c>
      <c r="N28" s="1354">
        <v>1233.4761516500801</v>
      </c>
      <c r="O28" s="1343"/>
      <c r="P28" s="1141"/>
    </row>
    <row r="29" spans="1:16" s="1344" customFormat="1" ht="10.5" customHeight="1" x14ac:dyDescent="0.2">
      <c r="A29" s="1336"/>
      <c r="B29" s="1337"/>
      <c r="C29" s="1338" t="s">
        <v>70</v>
      </c>
      <c r="D29" s="1339"/>
      <c r="E29" s="1351">
        <v>871.65</v>
      </c>
      <c r="F29" s="1353">
        <v>899.3</v>
      </c>
      <c r="G29" s="1353">
        <v>935.28231119437908</v>
      </c>
      <c r="H29" s="1353">
        <v>945.05271347246605</v>
      </c>
      <c r="I29" s="1354">
        <v>954.94782592752006</v>
      </c>
      <c r="J29" s="1354">
        <v>956.74496322500204</v>
      </c>
      <c r="K29" s="1354">
        <v>961.55771675393714</v>
      </c>
      <c r="L29" s="1354">
        <v>965.33980334507612</v>
      </c>
      <c r="M29" s="1354">
        <v>980.9853934514731</v>
      </c>
      <c r="N29" s="1354">
        <v>1009.4173922218901</v>
      </c>
      <c r="O29" s="1343"/>
      <c r="P29" s="1141"/>
    </row>
    <row r="30" spans="1:16" s="1365" customFormat="1" ht="12.75" customHeight="1" x14ac:dyDescent="0.2">
      <c r="A30" s="1359"/>
      <c r="B30" s="1360"/>
      <c r="C30" s="1136" t="s">
        <v>553</v>
      </c>
      <c r="D30" s="1339"/>
      <c r="E30" s="1363">
        <v>722.49</v>
      </c>
      <c r="F30" s="1363">
        <v>740.59</v>
      </c>
      <c r="G30" s="1363">
        <v>768</v>
      </c>
      <c r="H30" s="1363">
        <v>775.75</v>
      </c>
      <c r="I30" s="1363">
        <v>783.3</v>
      </c>
      <c r="J30" s="1363">
        <v>785.24</v>
      </c>
      <c r="K30" s="1363">
        <v>786.5</v>
      </c>
      <c r="L30" s="1363">
        <v>789.94</v>
      </c>
      <c r="M30" s="1363">
        <v>799.67</v>
      </c>
      <c r="N30" s="1363">
        <v>822.1</v>
      </c>
      <c r="O30" s="1170"/>
      <c r="P30" s="1364"/>
    </row>
    <row r="31" spans="1:16" s="1365" customFormat="1" ht="11.25" customHeight="1" x14ac:dyDescent="0.2">
      <c r="A31" s="1359"/>
      <c r="B31" s="1360"/>
      <c r="C31" s="1136" t="s">
        <v>554</v>
      </c>
      <c r="D31" s="1339"/>
      <c r="E31" s="1366"/>
      <c r="F31" s="1367"/>
      <c r="G31" s="1367"/>
      <c r="H31" s="1367"/>
      <c r="I31" s="1367"/>
      <c r="J31" s="1367"/>
      <c r="K31" s="1367"/>
      <c r="L31" s="1367"/>
      <c r="M31" s="1367"/>
      <c r="N31" s="1367"/>
      <c r="O31" s="1169"/>
      <c r="P31" s="1364"/>
    </row>
    <row r="32" spans="1:16" s="1329" customFormat="1" ht="10.5" customHeight="1" x14ac:dyDescent="0.2">
      <c r="A32" s="1327"/>
      <c r="B32" s="1328"/>
      <c r="C32" s="1368"/>
      <c r="D32" s="1339" t="s">
        <v>555</v>
      </c>
      <c r="E32" s="1351">
        <v>472.86</v>
      </c>
      <c r="F32" s="1351">
        <v>491.68</v>
      </c>
      <c r="G32" s="1369">
        <v>523</v>
      </c>
      <c r="H32" s="1369">
        <v>533</v>
      </c>
      <c r="I32" s="1369">
        <v>538.9</v>
      </c>
      <c r="J32" s="1369">
        <v>540.20000000000005</v>
      </c>
      <c r="K32" s="1369">
        <v>555.6</v>
      </c>
      <c r="L32" s="1369">
        <v>557.52</v>
      </c>
      <c r="M32" s="1369">
        <v>578</v>
      </c>
      <c r="N32" s="1369">
        <v>605</v>
      </c>
      <c r="O32" s="1169"/>
      <c r="P32" s="1141"/>
    </row>
    <row r="33" spans="1:16" s="1329" customFormat="1" ht="10.5" customHeight="1" x14ac:dyDescent="0.2">
      <c r="A33" s="1327"/>
      <c r="B33" s="1328"/>
      <c r="C33" s="428"/>
      <c r="D33" s="1339" t="s">
        <v>556</v>
      </c>
      <c r="E33" s="1351">
        <v>524.45000000000005</v>
      </c>
      <c r="F33" s="1351">
        <v>543</v>
      </c>
      <c r="G33" s="1369">
        <v>575</v>
      </c>
      <c r="H33" s="1369">
        <v>585</v>
      </c>
      <c r="I33" s="1369">
        <v>593.35</v>
      </c>
      <c r="J33" s="1369">
        <v>589.59</v>
      </c>
      <c r="K33" s="1369">
        <v>603.21</v>
      </c>
      <c r="L33" s="1369">
        <v>600</v>
      </c>
      <c r="M33" s="1369">
        <v>619.4</v>
      </c>
      <c r="N33" s="1369">
        <v>651.91999999999996</v>
      </c>
      <c r="O33" s="1169"/>
      <c r="P33" s="1141"/>
    </row>
    <row r="34" spans="1:16" s="1329" customFormat="1" ht="10.5" customHeight="1" x14ac:dyDescent="0.2">
      <c r="A34" s="1327"/>
      <c r="B34" s="1328"/>
      <c r="C34" s="428"/>
      <c r="D34" s="1339" t="s">
        <v>557</v>
      </c>
      <c r="E34" s="1351">
        <v>578.61800000000051</v>
      </c>
      <c r="F34" s="1351">
        <v>596.04999999999995</v>
      </c>
      <c r="G34" s="1369">
        <v>623.12</v>
      </c>
      <c r="H34" s="1369">
        <v>632.5</v>
      </c>
      <c r="I34" s="1369">
        <v>640.75</v>
      </c>
      <c r="J34" s="1369">
        <v>639.95000000000005</v>
      </c>
      <c r="K34" s="1369">
        <v>645.49</v>
      </c>
      <c r="L34" s="1369">
        <v>647.79999999999995</v>
      </c>
      <c r="M34" s="1369">
        <v>660</v>
      </c>
      <c r="N34" s="1369">
        <v>687.8</v>
      </c>
      <c r="O34" s="1169"/>
      <c r="P34" s="1141"/>
    </row>
    <row r="35" spans="1:16" s="1329" customFormat="1" ht="10.5" customHeight="1" x14ac:dyDescent="0.2">
      <c r="A35" s="1327"/>
      <c r="B35" s="1328"/>
      <c r="C35" s="428"/>
      <c r="D35" s="1339" t="s">
        <v>558</v>
      </c>
      <c r="E35" s="1351">
        <v>643.26</v>
      </c>
      <c r="F35" s="1351">
        <v>656.68</v>
      </c>
      <c r="G35" s="1369">
        <v>689.9</v>
      </c>
      <c r="H35" s="1369">
        <v>700</v>
      </c>
      <c r="I35" s="1369">
        <v>705.15</v>
      </c>
      <c r="J35" s="1369">
        <v>701.5</v>
      </c>
      <c r="K35" s="1369">
        <v>705.12</v>
      </c>
      <c r="L35" s="1369">
        <v>708.85</v>
      </c>
      <c r="M35" s="1369">
        <v>720</v>
      </c>
      <c r="N35" s="1369">
        <v>745.46</v>
      </c>
      <c r="O35" s="1169"/>
      <c r="P35" s="1141"/>
    </row>
    <row r="36" spans="1:16" s="1329" customFormat="1" ht="10.5" customHeight="1" x14ac:dyDescent="0.2">
      <c r="A36" s="1327"/>
      <c r="B36" s="1328"/>
      <c r="C36" s="428"/>
      <c r="D36" s="1339" t="s">
        <v>559</v>
      </c>
      <c r="E36" s="1351">
        <v>722.49</v>
      </c>
      <c r="F36" s="1351">
        <v>740.59</v>
      </c>
      <c r="G36" s="1369">
        <v>768</v>
      </c>
      <c r="H36" s="1369">
        <v>775.75</v>
      </c>
      <c r="I36" s="1369">
        <v>783.3</v>
      </c>
      <c r="J36" s="1369">
        <v>785.24</v>
      </c>
      <c r="K36" s="1369">
        <v>786.5</v>
      </c>
      <c r="L36" s="1369">
        <v>789.94</v>
      </c>
      <c r="M36" s="1369">
        <v>799.67</v>
      </c>
      <c r="N36" s="1369">
        <v>822.1</v>
      </c>
      <c r="O36" s="1169"/>
      <c r="P36" s="1141"/>
    </row>
    <row r="37" spans="1:16" s="1329" customFormat="1" ht="10.5" customHeight="1" x14ac:dyDescent="0.2">
      <c r="A37" s="1327"/>
      <c r="B37" s="1328"/>
      <c r="C37" s="428"/>
      <c r="D37" s="1339" t="s">
        <v>560</v>
      </c>
      <c r="E37" s="1370">
        <v>826.22</v>
      </c>
      <c r="F37" s="1370">
        <v>847.96</v>
      </c>
      <c r="G37" s="1371">
        <v>879.7</v>
      </c>
      <c r="H37" s="1371">
        <v>885.4</v>
      </c>
      <c r="I37" s="1371">
        <v>894.1</v>
      </c>
      <c r="J37" s="1371">
        <v>895.21</v>
      </c>
      <c r="K37" s="1371">
        <v>893.43</v>
      </c>
      <c r="L37" s="1371">
        <v>896.94</v>
      </c>
      <c r="M37" s="1371">
        <v>904.3</v>
      </c>
      <c r="N37" s="1369">
        <v>928.14</v>
      </c>
      <c r="O37" s="1169"/>
      <c r="P37" s="1141"/>
    </row>
    <row r="38" spans="1:16" s="1329" customFormat="1" ht="10.5" customHeight="1" x14ac:dyDescent="0.2">
      <c r="A38" s="1327"/>
      <c r="B38" s="1328"/>
      <c r="C38" s="428"/>
      <c r="D38" s="1339" t="s">
        <v>561</v>
      </c>
      <c r="E38" s="1370">
        <v>990.61</v>
      </c>
      <c r="F38" s="1370">
        <v>1011.74</v>
      </c>
      <c r="G38" s="1371">
        <v>1050</v>
      </c>
      <c r="H38" s="1371">
        <v>1058.8</v>
      </c>
      <c r="I38" s="1371">
        <v>1068.1600000000001</v>
      </c>
      <c r="J38" s="1371">
        <v>1068.21</v>
      </c>
      <c r="K38" s="1371">
        <v>1061.6500000000001</v>
      </c>
      <c r="L38" s="1371">
        <v>1068</v>
      </c>
      <c r="M38" s="1371">
        <v>1073.78</v>
      </c>
      <c r="N38" s="1369">
        <v>1095.0999999999999</v>
      </c>
      <c r="O38" s="1169"/>
      <c r="P38" s="1141"/>
    </row>
    <row r="39" spans="1:16" s="1329" customFormat="1" ht="10.5" customHeight="1" x14ac:dyDescent="0.2">
      <c r="A39" s="1327"/>
      <c r="B39" s="1328"/>
      <c r="C39" s="428"/>
      <c r="D39" s="1339" t="s">
        <v>562</v>
      </c>
      <c r="E39" s="1370">
        <v>1259.78</v>
      </c>
      <c r="F39" s="1370">
        <v>1298</v>
      </c>
      <c r="G39" s="1371">
        <v>1334.61</v>
      </c>
      <c r="H39" s="1371">
        <v>1336.4</v>
      </c>
      <c r="I39" s="1371">
        <v>1354.32</v>
      </c>
      <c r="J39" s="1371">
        <v>1351.41</v>
      </c>
      <c r="K39" s="1371">
        <v>1345</v>
      </c>
      <c r="L39" s="1371">
        <v>1346</v>
      </c>
      <c r="M39" s="1371">
        <v>1349.06</v>
      </c>
      <c r="N39" s="1369">
        <v>1369.8</v>
      </c>
      <c r="O39" s="1169"/>
      <c r="P39" s="1141"/>
    </row>
    <row r="40" spans="1:16" s="1329" customFormat="1" ht="10.5" customHeight="1" x14ac:dyDescent="0.2">
      <c r="A40" s="1327"/>
      <c r="B40" s="1328"/>
      <c r="C40" s="428"/>
      <c r="D40" s="1339" t="s">
        <v>563</v>
      </c>
      <c r="E40" s="1370">
        <v>1817.73</v>
      </c>
      <c r="F40" s="1370">
        <v>1874.64</v>
      </c>
      <c r="G40" s="1371">
        <v>1920.6460000000011</v>
      </c>
      <c r="H40" s="1371">
        <v>1918.895</v>
      </c>
      <c r="I40" s="1371">
        <v>1940.82</v>
      </c>
      <c r="J40" s="1371">
        <v>1940.74</v>
      </c>
      <c r="K40" s="1371">
        <v>1922.0960000000009</v>
      </c>
      <c r="L40" s="1371">
        <v>1920</v>
      </c>
      <c r="M40" s="1371">
        <v>1927.37</v>
      </c>
      <c r="N40" s="1369">
        <v>1945.2510000000009</v>
      </c>
      <c r="O40" s="1169"/>
      <c r="P40" s="1141"/>
    </row>
    <row r="41" spans="1:16" s="1365" customFormat="1" ht="11.25" customHeight="1" x14ac:dyDescent="0.2">
      <c r="A41" s="1359"/>
      <c r="B41" s="1360"/>
      <c r="C41" s="1136" t="s">
        <v>564</v>
      </c>
      <c r="D41" s="1339"/>
      <c r="E41" s="1367"/>
      <c r="F41" s="1367"/>
      <c r="G41" s="1367"/>
      <c r="H41" s="1367"/>
      <c r="I41" s="1367"/>
      <c r="J41" s="1367"/>
      <c r="K41" s="1367"/>
      <c r="L41" s="1367"/>
      <c r="M41" s="1367"/>
      <c r="N41" s="1367"/>
      <c r="O41" s="1170"/>
      <c r="P41" s="1364"/>
    </row>
    <row r="42" spans="1:16" s="1329" customFormat="1" ht="10.5" customHeight="1" x14ac:dyDescent="0.2">
      <c r="A42" s="1327"/>
      <c r="B42" s="1328"/>
      <c r="C42" s="1368"/>
      <c r="D42" s="1339" t="s">
        <v>555</v>
      </c>
      <c r="E42" s="1372">
        <v>435.99</v>
      </c>
      <c r="F42" s="1372">
        <v>457.6705200411904</v>
      </c>
      <c r="G42" s="1373">
        <v>489.44506796521176</v>
      </c>
      <c r="H42" s="1373">
        <v>499.0659529379684</v>
      </c>
      <c r="I42" s="1373">
        <v>502.70075753386715</v>
      </c>
      <c r="J42" s="1373">
        <v>503.06217495713173</v>
      </c>
      <c r="K42" s="1373">
        <v>518.21757151850215</v>
      </c>
      <c r="L42" s="1373">
        <v>519.60360274788638</v>
      </c>
      <c r="M42" s="1373">
        <v>541.81008324817481</v>
      </c>
      <c r="N42" s="1373">
        <v>569.44399943106419</v>
      </c>
      <c r="O42" s="1169"/>
      <c r="P42" s="1141"/>
    </row>
    <row r="43" spans="1:16" s="1329" customFormat="1" ht="10.5" customHeight="1" x14ac:dyDescent="0.2">
      <c r="A43" s="1327"/>
      <c r="B43" s="1328"/>
      <c r="C43" s="428"/>
      <c r="D43" s="1339" t="s">
        <v>556</v>
      </c>
      <c r="E43" s="1372">
        <v>497.63</v>
      </c>
      <c r="F43" s="1372">
        <v>514.97518185955482</v>
      </c>
      <c r="G43" s="1373">
        <v>549.15722559451922</v>
      </c>
      <c r="H43" s="1373">
        <v>559.4982489891371</v>
      </c>
      <c r="I43" s="1373">
        <v>566.05516527928171</v>
      </c>
      <c r="J43" s="1373">
        <v>566.30563304180907</v>
      </c>
      <c r="K43" s="1373">
        <v>580.91296965396828</v>
      </c>
      <c r="L43" s="1373">
        <v>582.24356487218711</v>
      </c>
      <c r="M43" s="1373">
        <v>601.03472456852387</v>
      </c>
      <c r="N43" s="1373">
        <v>630.8316894839063</v>
      </c>
      <c r="O43" s="1169"/>
      <c r="P43" s="1141"/>
    </row>
    <row r="44" spans="1:16" s="1329" customFormat="1" ht="10.5" customHeight="1" x14ac:dyDescent="0.2">
      <c r="A44" s="1327"/>
      <c r="B44" s="1328"/>
      <c r="C44" s="428"/>
      <c r="D44" s="1339" t="s">
        <v>557</v>
      </c>
      <c r="E44" s="1372">
        <v>551.08000000000004</v>
      </c>
      <c r="F44" s="1372">
        <v>567.96828540296826</v>
      </c>
      <c r="G44" s="1373">
        <v>598.12396964928075</v>
      </c>
      <c r="H44" s="1373">
        <v>608.10969799098598</v>
      </c>
      <c r="I44" s="1373">
        <v>613.98858164727483</v>
      </c>
      <c r="J44" s="1373">
        <v>612.98636900158056</v>
      </c>
      <c r="K44" s="1373">
        <v>622.50033663404588</v>
      </c>
      <c r="L44" s="1373">
        <v>623.09755112315543</v>
      </c>
      <c r="M44" s="1373">
        <v>638.46512477852525</v>
      </c>
      <c r="N44" s="1373">
        <v>667.05585095045001</v>
      </c>
      <c r="O44" s="1169"/>
      <c r="P44" s="1141"/>
    </row>
    <row r="45" spans="1:16" s="1329" customFormat="1" ht="10.5" customHeight="1" x14ac:dyDescent="0.2">
      <c r="A45" s="1327"/>
      <c r="B45" s="1328"/>
      <c r="C45" s="428"/>
      <c r="D45" s="1339" t="s">
        <v>558</v>
      </c>
      <c r="E45" s="1372">
        <v>610.13</v>
      </c>
      <c r="F45" s="1372">
        <v>624.77206815538511</v>
      </c>
      <c r="G45" s="1373">
        <v>654.59163906894139</v>
      </c>
      <c r="H45" s="1373">
        <v>664.55533521933921</v>
      </c>
      <c r="I45" s="1373">
        <v>671.58847739976488</v>
      </c>
      <c r="J45" s="1373">
        <v>669.39462673809476</v>
      </c>
      <c r="K45" s="1373">
        <v>674.00516854100636</v>
      </c>
      <c r="L45" s="1373">
        <v>676.30781845467709</v>
      </c>
      <c r="M45" s="1373">
        <v>687.66353256335367</v>
      </c>
      <c r="N45" s="1373">
        <v>713.5961037612343</v>
      </c>
      <c r="O45" s="1169"/>
      <c r="P45" s="1141"/>
    </row>
    <row r="46" spans="1:16" s="1329" customFormat="1" ht="10.5" customHeight="1" x14ac:dyDescent="0.2">
      <c r="A46" s="1327"/>
      <c r="B46" s="1328"/>
      <c r="C46" s="428"/>
      <c r="D46" s="1339" t="s">
        <v>559</v>
      </c>
      <c r="E46" s="1372">
        <v>680.57</v>
      </c>
      <c r="F46" s="1372">
        <v>697.34373787948755</v>
      </c>
      <c r="G46" s="1373">
        <v>727.97997515499139</v>
      </c>
      <c r="H46" s="1373">
        <v>737.07209242008935</v>
      </c>
      <c r="I46" s="1373">
        <v>743.90887903647331</v>
      </c>
      <c r="J46" s="1373">
        <v>742.77690838509386</v>
      </c>
      <c r="K46" s="1373">
        <v>745.0314047902018</v>
      </c>
      <c r="L46" s="1373">
        <v>748.76025217853044</v>
      </c>
      <c r="M46" s="1373">
        <v>758.3026446641378</v>
      </c>
      <c r="N46" s="1373">
        <v>782.20686250959113</v>
      </c>
      <c r="O46" s="1169"/>
      <c r="P46" s="1141"/>
    </row>
    <row r="47" spans="1:16" s="1329" customFormat="1" ht="10.5" customHeight="1" x14ac:dyDescent="0.2">
      <c r="A47" s="1327"/>
      <c r="B47" s="1328"/>
      <c r="C47" s="428"/>
      <c r="D47" s="1339" t="s">
        <v>560</v>
      </c>
      <c r="E47" s="1372">
        <v>769.63</v>
      </c>
      <c r="F47" s="1372">
        <v>788.56601415159673</v>
      </c>
      <c r="G47" s="1373">
        <v>821.50868201165611</v>
      </c>
      <c r="H47" s="1373">
        <v>827.79278082695032</v>
      </c>
      <c r="I47" s="1373">
        <v>835.50422243449214</v>
      </c>
      <c r="J47" s="1373">
        <v>836.35464213034061</v>
      </c>
      <c r="K47" s="1373">
        <v>835.73697883671821</v>
      </c>
      <c r="L47" s="1373">
        <v>840.33533002518016</v>
      </c>
      <c r="M47" s="1373">
        <v>848.69186788101786</v>
      </c>
      <c r="N47" s="1373">
        <v>871.61407059227827</v>
      </c>
      <c r="O47" s="1169"/>
      <c r="P47" s="1141"/>
    </row>
    <row r="48" spans="1:16" s="1329" customFormat="1" ht="10.5" customHeight="1" x14ac:dyDescent="0.2">
      <c r="A48" s="1327"/>
      <c r="B48" s="1328"/>
      <c r="C48" s="428"/>
      <c r="D48" s="1339" t="s">
        <v>561</v>
      </c>
      <c r="E48" s="1372">
        <v>900.84</v>
      </c>
      <c r="F48" s="1372">
        <v>924.08202374219115</v>
      </c>
      <c r="G48" s="1373">
        <v>958.58702268426202</v>
      </c>
      <c r="H48" s="1373">
        <v>964.74004674193384</v>
      </c>
      <c r="I48" s="1373">
        <v>973.18062834278521</v>
      </c>
      <c r="J48" s="1373">
        <v>973.36495179368717</v>
      </c>
      <c r="K48" s="1373">
        <v>969.58573758863008</v>
      </c>
      <c r="L48" s="1373">
        <v>974.52753776140469</v>
      </c>
      <c r="M48" s="1373">
        <v>981.71039177267562</v>
      </c>
      <c r="N48" s="1373">
        <v>1004.6591341942508</v>
      </c>
      <c r="O48" s="1169"/>
      <c r="P48" s="1141"/>
    </row>
    <row r="49" spans="1:16" s="1329" customFormat="1" ht="10.5" customHeight="1" x14ac:dyDescent="0.2">
      <c r="A49" s="1327"/>
      <c r="B49" s="1328"/>
      <c r="C49" s="428"/>
      <c r="D49" s="1339" t="s">
        <v>562</v>
      </c>
      <c r="E49" s="1372">
        <v>1110.67</v>
      </c>
      <c r="F49" s="1372">
        <v>1141.1748482550029</v>
      </c>
      <c r="G49" s="1373">
        <v>1180.524605394671</v>
      </c>
      <c r="H49" s="1373">
        <v>1184.8083796671253</v>
      </c>
      <c r="I49" s="1373">
        <v>1198.5475535224969</v>
      </c>
      <c r="J49" s="1373">
        <v>1197.4731756481792</v>
      </c>
      <c r="K49" s="1373">
        <v>1190.8482103138388</v>
      </c>
      <c r="L49" s="1373">
        <v>1195.7802898915768</v>
      </c>
      <c r="M49" s="1373">
        <v>1199.9141450186821</v>
      </c>
      <c r="N49" s="1373">
        <v>1222.159008895143</v>
      </c>
      <c r="O49" s="1169"/>
      <c r="P49" s="1141"/>
    </row>
    <row r="50" spans="1:16" s="1329" customFormat="1" ht="10.5" customHeight="1" x14ac:dyDescent="0.2">
      <c r="A50" s="1327"/>
      <c r="B50" s="1328"/>
      <c r="C50" s="428"/>
      <c r="D50" s="1339" t="s">
        <v>563</v>
      </c>
      <c r="E50" s="1372">
        <v>1499.7</v>
      </c>
      <c r="F50" s="1372">
        <v>1540.3232554493554</v>
      </c>
      <c r="G50" s="1373">
        <v>1582.9061022948119</v>
      </c>
      <c r="H50" s="1373">
        <v>1583.8176662445965</v>
      </c>
      <c r="I50" s="1373">
        <v>1601.8532119877643</v>
      </c>
      <c r="J50" s="1373">
        <v>1600.1168353251824</v>
      </c>
      <c r="K50" s="1373">
        <v>1588.9461304569393</v>
      </c>
      <c r="L50" s="1373">
        <v>1587.3789139717223</v>
      </c>
      <c r="M50" s="1373">
        <v>1591.5360710703055</v>
      </c>
      <c r="N50" s="1373">
        <v>1610.9857149049515</v>
      </c>
      <c r="O50" s="1169"/>
      <c r="P50" s="1141"/>
    </row>
    <row r="51" spans="1:16" s="1329" customFormat="1" ht="10.5" customHeight="1" x14ac:dyDescent="0.2">
      <c r="A51" s="1327"/>
      <c r="B51" s="1328"/>
      <c r="C51" s="428"/>
      <c r="D51" s="1339" t="s">
        <v>565</v>
      </c>
      <c r="E51" s="1372">
        <v>3023.75</v>
      </c>
      <c r="F51" s="1372">
        <v>3085.0140031171932</v>
      </c>
      <c r="G51" s="1373">
        <v>3172.9038905158627</v>
      </c>
      <c r="H51" s="1373">
        <v>3193.1634349757683</v>
      </c>
      <c r="I51" s="1373">
        <v>3224.6202540012841</v>
      </c>
      <c r="J51" s="1373">
        <v>3211.1959243864285</v>
      </c>
      <c r="K51" s="1373">
        <v>3179.8204111231521</v>
      </c>
      <c r="L51" s="1373">
        <v>3193.2542922637372</v>
      </c>
      <c r="M51" s="1373">
        <v>3206.5398755502265</v>
      </c>
      <c r="N51" s="1373">
        <v>3235.3381067865098</v>
      </c>
      <c r="O51" s="1169"/>
      <c r="P51" s="1141"/>
    </row>
    <row r="52" spans="1:16" s="1329" customFormat="1" ht="4.5" customHeight="1" x14ac:dyDescent="0.2">
      <c r="A52" s="1327"/>
      <c r="B52" s="1328"/>
      <c r="C52" s="428"/>
      <c r="D52" s="1339"/>
      <c r="E52" s="1340"/>
      <c r="F52" s="1356"/>
      <c r="G52" s="1356"/>
      <c r="H52" s="1356"/>
      <c r="I52" s="1356"/>
      <c r="J52" s="1356"/>
      <c r="K52" s="1356"/>
      <c r="L52" s="1356"/>
      <c r="M52" s="1356"/>
      <c r="N52" s="1356"/>
      <c r="O52" s="1169"/>
      <c r="P52" s="1141"/>
    </row>
    <row r="53" spans="1:16" s="1329" customFormat="1" x14ac:dyDescent="0.2">
      <c r="A53" s="1327"/>
      <c r="B53" s="1328"/>
      <c r="C53" s="1538" t="s">
        <v>566</v>
      </c>
      <c r="D53" s="1539"/>
      <c r="E53" s="1539"/>
      <c r="F53" s="1539"/>
      <c r="G53" s="1539"/>
      <c r="H53" s="1539"/>
      <c r="I53" s="1539"/>
      <c r="J53" s="1539"/>
      <c r="K53" s="1539"/>
      <c r="L53" s="1539"/>
      <c r="M53" s="1539"/>
      <c r="N53" s="1540"/>
      <c r="O53" s="1169"/>
      <c r="P53" s="1141"/>
    </row>
    <row r="54" spans="1:16" s="1329" customFormat="1" ht="12" customHeight="1" x14ac:dyDescent="0.2">
      <c r="A54" s="1327"/>
      <c r="B54" s="1328"/>
      <c r="C54" s="1136" t="s">
        <v>567</v>
      </c>
      <c r="D54" s="1339"/>
      <c r="E54" s="1374"/>
      <c r="F54" s="1375"/>
      <c r="G54" s="1375"/>
      <c r="H54" s="1375"/>
      <c r="I54" s="1375"/>
      <c r="J54" s="1375"/>
      <c r="K54" s="1375"/>
      <c r="L54" s="1375"/>
      <c r="M54" s="1375"/>
      <c r="N54" s="1375"/>
      <c r="O54" s="1169"/>
      <c r="P54" s="1141"/>
    </row>
    <row r="55" spans="1:16" s="1329" customFormat="1" ht="11.25" customHeight="1" x14ac:dyDescent="0.2">
      <c r="A55" s="1327"/>
      <c r="B55" s="1328"/>
      <c r="D55" s="1376" t="s">
        <v>568</v>
      </c>
      <c r="E55" s="1377">
        <v>6.8268098286898893E-2</v>
      </c>
      <c r="F55" s="1377">
        <v>6.6437953497822416E-2</v>
      </c>
      <c r="G55" s="1377">
        <v>6.7660773227616378E-2</v>
      </c>
      <c r="H55" s="1377">
        <v>6.8542753733361855E-2</v>
      </c>
      <c r="I55" s="1377">
        <v>6.8337792259401772E-2</v>
      </c>
      <c r="J55" s="1377">
        <v>6.7095792166564389E-2</v>
      </c>
      <c r="K55" s="1377">
        <v>6.6113745253137776E-2</v>
      </c>
      <c r="L55" s="1377">
        <v>6.7139465953248725E-2</v>
      </c>
      <c r="M55" s="1377">
        <v>6.6662156431079506E-2</v>
      </c>
      <c r="N55" s="1377">
        <v>6.6428088448972217E-2</v>
      </c>
      <c r="O55" s="1169"/>
      <c r="P55" s="1141"/>
    </row>
    <row r="56" spans="1:16" s="1329" customFormat="1" ht="10.5" customHeight="1" x14ac:dyDescent="0.2">
      <c r="A56" s="1327"/>
      <c r="B56" s="1328"/>
      <c r="C56" s="1328"/>
      <c r="D56" s="1376" t="s">
        <v>569</v>
      </c>
      <c r="E56" s="1377"/>
      <c r="F56" s="1377"/>
      <c r="G56" s="1377"/>
      <c r="H56" s="1377"/>
      <c r="I56" s="1377"/>
      <c r="J56" s="1377"/>
      <c r="K56" s="1377"/>
      <c r="L56" s="1377"/>
      <c r="M56" s="1377"/>
      <c r="N56" s="1377"/>
      <c r="O56" s="1169"/>
      <c r="P56" s="1141"/>
    </row>
    <row r="57" spans="1:16" s="1329" customFormat="1" ht="10.5" customHeight="1" x14ac:dyDescent="0.2">
      <c r="A57" s="1327"/>
      <c r="B57" s="1328"/>
      <c r="C57" s="1328"/>
      <c r="D57" s="1378" t="s">
        <v>71</v>
      </c>
      <c r="E57" s="1379">
        <v>0.82685185185185195</v>
      </c>
      <c r="F57" s="1379">
        <v>0.82166337179899773</v>
      </c>
      <c r="G57" s="1379">
        <v>0.81642377978255842</v>
      </c>
      <c r="H57" s="1379">
        <v>0.81157919510473053</v>
      </c>
      <c r="I57" s="1379">
        <v>0.81321001306926721</v>
      </c>
      <c r="J57" s="1379">
        <v>0.80962555962555971</v>
      </c>
      <c r="K57" s="1379">
        <v>0.79971023181454837</v>
      </c>
      <c r="L57" s="1379">
        <v>0.7936676994577847</v>
      </c>
      <c r="M57" s="1379">
        <v>0.78522546170432184</v>
      </c>
      <c r="N57" s="1379">
        <v>0.77590644331060643</v>
      </c>
      <c r="O57" s="1169"/>
      <c r="P57" s="1141"/>
    </row>
    <row r="58" spans="1:16" s="1329" customFormat="1" ht="10.5" customHeight="1" x14ac:dyDescent="0.2">
      <c r="A58" s="1327"/>
      <c r="B58" s="1328"/>
      <c r="C58" s="1328"/>
      <c r="D58" s="1378" t="s">
        <v>70</v>
      </c>
      <c r="E58" s="1379">
        <v>0.17314814814814813</v>
      </c>
      <c r="F58" s="1379">
        <v>0.17833662820100227</v>
      </c>
      <c r="G58" s="1379">
        <v>0.1835762202174416</v>
      </c>
      <c r="H58" s="1379">
        <v>0.18842080489526947</v>
      </c>
      <c r="I58" s="1379">
        <v>0.1867899869307329</v>
      </c>
      <c r="J58" s="1379">
        <v>0.19037444037444037</v>
      </c>
      <c r="K58" s="1379">
        <v>0.20028976818545163</v>
      </c>
      <c r="L58" s="1379">
        <v>0.20633230054221535</v>
      </c>
      <c r="M58" s="1379">
        <v>0.21477453829567825</v>
      </c>
      <c r="N58" s="1379">
        <v>0.2240935566893936</v>
      </c>
      <c r="O58" s="1169"/>
      <c r="P58" s="1141"/>
    </row>
    <row r="59" spans="1:16" s="1329" customFormat="1" ht="12" customHeight="1" x14ac:dyDescent="0.2">
      <c r="A59" s="1327"/>
      <c r="B59" s="1328"/>
      <c r="C59" s="1136" t="s">
        <v>570</v>
      </c>
      <c r="D59" s="1339"/>
      <c r="E59" s="1379"/>
      <c r="F59" s="1379"/>
      <c r="G59" s="1380"/>
      <c r="H59" s="1380"/>
      <c r="I59" s="1380"/>
      <c r="J59" s="1380"/>
      <c r="K59" s="1380"/>
      <c r="L59" s="1380"/>
      <c r="M59" s="1380"/>
      <c r="N59" s="1380"/>
      <c r="O59" s="1169"/>
      <c r="P59" s="1141"/>
    </row>
    <row r="60" spans="1:16" s="1329" customFormat="1" ht="11.25" customHeight="1" x14ac:dyDescent="0.2">
      <c r="A60" s="1327"/>
      <c r="B60" s="1328"/>
      <c r="D60" s="1376" t="s">
        <v>568</v>
      </c>
      <c r="E60" s="1377">
        <v>1.4928335335315481E-2</v>
      </c>
      <c r="F60" s="1377">
        <v>1.3995755711617984E-2</v>
      </c>
      <c r="G60" s="1377">
        <v>1.5251602429042636E-2</v>
      </c>
      <c r="H60" s="1377">
        <v>1.5736595451648988E-2</v>
      </c>
      <c r="I60" s="1377">
        <v>1.5904374585379903E-2</v>
      </c>
      <c r="J60" s="1377">
        <v>1.5194928647072243E-2</v>
      </c>
      <c r="K60" s="1377">
        <v>1.4456214762698285E-2</v>
      </c>
      <c r="L60" s="1377">
        <v>1.5598631949008812E-2</v>
      </c>
      <c r="M60" s="1377">
        <v>1.5774245500415521E-2</v>
      </c>
      <c r="N60" s="1377">
        <v>1.6166644073682141E-2</v>
      </c>
      <c r="O60" s="1169"/>
      <c r="P60" s="1141"/>
    </row>
    <row r="61" spans="1:16" s="1329" customFormat="1" ht="10.5" customHeight="1" x14ac:dyDescent="0.2">
      <c r="A61" s="1327"/>
      <c r="B61" s="1328"/>
      <c r="C61" s="1328"/>
      <c r="D61" s="1376" t="s">
        <v>569</v>
      </c>
      <c r="E61" s="1377"/>
      <c r="F61" s="1377"/>
      <c r="G61" s="1377"/>
      <c r="H61" s="1377"/>
      <c r="I61" s="1377"/>
      <c r="J61" s="1377"/>
      <c r="K61" s="1377"/>
      <c r="L61" s="1377"/>
      <c r="M61" s="1377"/>
      <c r="N61" s="1377"/>
      <c r="O61" s="1169"/>
      <c r="P61" s="1141"/>
    </row>
    <row r="62" spans="1:16" s="1329" customFormat="1" ht="10.5" customHeight="1" x14ac:dyDescent="0.2">
      <c r="A62" s="1327"/>
      <c r="B62" s="1328"/>
      <c r="C62" s="1328"/>
      <c r="D62" s="1378" t="s">
        <v>571</v>
      </c>
      <c r="E62" s="1379">
        <v>0.91049382716049376</v>
      </c>
      <c r="F62" s="1379">
        <v>0.90808823529411764</v>
      </c>
      <c r="G62" s="1379">
        <v>0.91998149861239598</v>
      </c>
      <c r="H62" s="1379">
        <v>0.91811764705882348</v>
      </c>
      <c r="I62" s="1379">
        <v>0.92211055276381915</v>
      </c>
      <c r="J62" s="1379">
        <v>0.91149542217700907</v>
      </c>
      <c r="K62" s="1379">
        <v>0.90709290709290713</v>
      </c>
      <c r="L62" s="1379">
        <v>0.9031945788964183</v>
      </c>
      <c r="M62" s="1379">
        <v>0.89503280224929715</v>
      </c>
      <c r="N62" s="1379">
        <v>0.89751693002257338</v>
      </c>
      <c r="O62" s="1169"/>
      <c r="P62" s="1141"/>
    </row>
    <row r="63" spans="1:16" s="1329" customFormat="1" ht="10.5" customHeight="1" x14ac:dyDescent="0.2">
      <c r="A63" s="1327"/>
      <c r="B63" s="1328"/>
      <c r="C63" s="1328"/>
      <c r="D63" s="1378" t="s">
        <v>70</v>
      </c>
      <c r="E63" s="1379">
        <v>8.9506172839506168E-2</v>
      </c>
      <c r="F63" s="1379">
        <v>9.1911764705882359E-2</v>
      </c>
      <c r="G63" s="1379">
        <v>8.0018501387604066E-2</v>
      </c>
      <c r="H63" s="1379">
        <v>8.1882352941176462E-2</v>
      </c>
      <c r="I63" s="1379">
        <v>7.7889447236180909E-2</v>
      </c>
      <c r="J63" s="1379">
        <v>8.8504577822990843E-2</v>
      </c>
      <c r="K63" s="1379">
        <v>9.2907092907092911E-2</v>
      </c>
      <c r="L63" s="1379">
        <v>9.6805421103581799E-2</v>
      </c>
      <c r="M63" s="1379">
        <v>0.10496719775070291</v>
      </c>
      <c r="N63" s="1379">
        <v>0.10248306997742664</v>
      </c>
      <c r="O63" s="1169"/>
      <c r="P63" s="1141"/>
    </row>
    <row r="64" spans="1:16" s="1329" customFormat="1" ht="12" customHeight="1" x14ac:dyDescent="0.2">
      <c r="A64" s="1327"/>
      <c r="B64" s="1328"/>
      <c r="C64" s="1136" t="s">
        <v>572</v>
      </c>
      <c r="D64" s="1339"/>
      <c r="E64" s="1379"/>
      <c r="F64" s="1379"/>
      <c r="G64" s="1380"/>
      <c r="H64" s="1380"/>
      <c r="I64" s="1380"/>
      <c r="J64" s="1380"/>
      <c r="K64" s="1380"/>
      <c r="L64" s="1380"/>
      <c r="M64" s="1380"/>
      <c r="N64" s="1380"/>
      <c r="O64" s="1169"/>
      <c r="P64" s="1141"/>
    </row>
    <row r="65" spans="1:16" s="1329" customFormat="1" ht="11.25" customHeight="1" x14ac:dyDescent="0.2">
      <c r="A65" s="1327"/>
      <c r="B65" s="1328"/>
      <c r="D65" s="1376" t="s">
        <v>568</v>
      </c>
      <c r="E65" s="1377">
        <v>3.8590597280111914E-3</v>
      </c>
      <c r="F65" s="1377">
        <v>3.4014625963094945E-3</v>
      </c>
      <c r="G65" s="1377">
        <v>3.9494395095143863E-3</v>
      </c>
      <c r="H65" s="1377">
        <v>4.5513749004540858E-3</v>
      </c>
      <c r="I65" s="1377">
        <v>4.8561836740868567E-3</v>
      </c>
      <c r="J65" s="1377">
        <v>4.4295081371214648E-3</v>
      </c>
      <c r="K65" s="1377">
        <v>3.7991188840636064E-3</v>
      </c>
      <c r="L65" s="1377">
        <v>4.7998118186420823E-3</v>
      </c>
      <c r="M65" s="1377">
        <v>5.1114607096372526E-3</v>
      </c>
      <c r="N65" s="1377">
        <v>5.542007458332888E-3</v>
      </c>
      <c r="O65" s="1169"/>
      <c r="P65" s="1141"/>
    </row>
    <row r="66" spans="1:16" s="1329" customFormat="1" ht="10.5" customHeight="1" x14ac:dyDescent="0.2">
      <c r="A66" s="1327"/>
      <c r="B66" s="1328"/>
      <c r="C66" s="1328"/>
      <c r="D66" s="1376" t="s">
        <v>569</v>
      </c>
      <c r="E66" s="1377"/>
      <c r="F66" s="1377"/>
      <c r="G66" s="1377"/>
      <c r="H66" s="1377"/>
      <c r="I66" s="1377"/>
      <c r="J66" s="1377"/>
      <c r="K66" s="1377"/>
      <c r="L66" s="1377"/>
      <c r="M66" s="1377"/>
      <c r="N66" s="1377"/>
      <c r="O66" s="1169"/>
      <c r="P66" s="1141"/>
    </row>
    <row r="67" spans="1:16" s="1329" customFormat="1" ht="10.5" customHeight="1" x14ac:dyDescent="0.2">
      <c r="A67" s="1327"/>
      <c r="B67" s="1328"/>
      <c r="C67" s="1328"/>
      <c r="D67" s="1378" t="s">
        <v>71</v>
      </c>
      <c r="E67" s="1379">
        <v>0.94713656387665202</v>
      </c>
      <c r="F67" s="1379">
        <v>0.94954128440366969</v>
      </c>
      <c r="G67" s="1379">
        <v>0.95391705069124422</v>
      </c>
      <c r="H67" s="1379">
        <v>0.96244131455399051</v>
      </c>
      <c r="I67" s="1379">
        <v>0.96984924623115576</v>
      </c>
      <c r="J67" s="1379">
        <v>0.97461928934010145</v>
      </c>
      <c r="K67" s="1379">
        <v>0.96517412935323377</v>
      </c>
      <c r="L67" s="1379">
        <v>0.96135265700483086</v>
      </c>
      <c r="M67" s="1379">
        <v>0.94392523364485981</v>
      </c>
      <c r="N67" s="1379">
        <v>0.97297297297297292</v>
      </c>
      <c r="O67" s="1169"/>
      <c r="P67" s="1141"/>
    </row>
    <row r="68" spans="1:16" s="1329" customFormat="1" ht="10.5" customHeight="1" x14ac:dyDescent="0.2">
      <c r="A68" s="1327"/>
      <c r="B68" s="1328"/>
      <c r="C68" s="1328"/>
      <c r="D68" s="1378" t="s">
        <v>70</v>
      </c>
      <c r="E68" s="1379">
        <v>5.2863436123348019E-2</v>
      </c>
      <c r="F68" s="1379">
        <v>5.0458715596330278E-2</v>
      </c>
      <c r="G68" s="1379">
        <v>4.6082949308755755E-2</v>
      </c>
      <c r="H68" s="1379">
        <v>3.7558685446009391E-2</v>
      </c>
      <c r="I68" s="1379">
        <v>3.0150753768844223E-2</v>
      </c>
      <c r="J68" s="1379">
        <v>2.5380710659898477E-2</v>
      </c>
      <c r="K68" s="1379">
        <v>3.482587064676617E-2</v>
      </c>
      <c r="L68" s="1379">
        <v>3.864734299516908E-2</v>
      </c>
      <c r="M68" s="1379">
        <v>5.6074766355140186E-2</v>
      </c>
      <c r="N68" s="1379">
        <v>2.7027027027027025E-2</v>
      </c>
      <c r="O68" s="1169"/>
      <c r="P68" s="1141"/>
    </row>
    <row r="69" spans="1:16" s="1329" customFormat="1" ht="10.5" customHeight="1" x14ac:dyDescent="0.2">
      <c r="A69" s="1327"/>
      <c r="B69" s="1328"/>
      <c r="C69" s="1328"/>
      <c r="D69" s="1376" t="s">
        <v>573</v>
      </c>
      <c r="E69" s="1136"/>
      <c r="F69" s="1136"/>
      <c r="G69" s="1136"/>
      <c r="H69" s="1136"/>
      <c r="I69" s="1136"/>
      <c r="J69" s="1136"/>
      <c r="K69" s="1136"/>
      <c r="L69" s="1136"/>
      <c r="M69" s="1380"/>
      <c r="N69" s="1380">
        <v>0.4144144144144144</v>
      </c>
      <c r="O69" s="1169"/>
      <c r="P69" s="1141"/>
    </row>
    <row r="70" spans="1:16" s="1329" customFormat="1" ht="4.5" customHeight="1" x14ac:dyDescent="0.2">
      <c r="A70" s="1327"/>
      <c r="B70" s="1328"/>
      <c r="C70" s="1328"/>
      <c r="D70" s="1381"/>
      <c r="E70" s="1379"/>
      <c r="F70" s="1379"/>
      <c r="G70" s="1380"/>
      <c r="H70" s="1380"/>
      <c r="I70" s="1380"/>
      <c r="J70" s="1380"/>
      <c r="K70" s="1380"/>
      <c r="L70" s="1380"/>
      <c r="M70" s="1380"/>
      <c r="N70" s="1380"/>
      <c r="O70" s="1169"/>
      <c r="P70" s="1141"/>
    </row>
    <row r="71" spans="1:16" s="1329" customFormat="1" x14ac:dyDescent="0.2">
      <c r="A71" s="1327"/>
      <c r="B71" s="1328"/>
      <c r="C71" s="1538" t="s">
        <v>574</v>
      </c>
      <c r="D71" s="1539"/>
      <c r="E71" s="1539"/>
      <c r="F71" s="1539"/>
      <c r="G71" s="1539"/>
      <c r="H71" s="1539"/>
      <c r="I71" s="1539"/>
      <c r="J71" s="1539"/>
      <c r="K71" s="1539"/>
      <c r="L71" s="1539"/>
      <c r="M71" s="1539"/>
      <c r="N71" s="1540"/>
      <c r="O71" s="1169"/>
      <c r="P71" s="1141"/>
    </row>
    <row r="72" spans="1:16" s="1365" customFormat="1" ht="12" customHeight="1" x14ac:dyDescent="0.2">
      <c r="A72" s="1359"/>
      <c r="B72" s="1360"/>
      <c r="C72" s="1136" t="s">
        <v>575</v>
      </c>
      <c r="D72" s="1339"/>
      <c r="E72" s="1382">
        <f t="shared" ref="E72:M72" si="0">0.666666666666667*E30</f>
        <v>481.6600000000002</v>
      </c>
      <c r="F72" s="406">
        <f t="shared" si="0"/>
        <v>493.72666666666692</v>
      </c>
      <c r="G72" s="406">
        <f t="shared" si="0"/>
        <v>512.00000000000023</v>
      </c>
      <c r="H72" s="406">
        <f t="shared" si="0"/>
        <v>517.16666666666686</v>
      </c>
      <c r="I72" s="406">
        <f t="shared" si="0"/>
        <v>522.20000000000016</v>
      </c>
      <c r="J72" s="406">
        <f t="shared" si="0"/>
        <v>523.49333333333357</v>
      </c>
      <c r="K72" s="406">
        <f t="shared" si="0"/>
        <v>524.3333333333336</v>
      </c>
      <c r="L72" s="406">
        <f t="shared" si="0"/>
        <v>526.62666666666689</v>
      </c>
      <c r="M72" s="406">
        <f t="shared" si="0"/>
        <v>533.11333333333357</v>
      </c>
      <c r="N72" s="406">
        <f>0.666666666666667*N30</f>
        <v>548.06666666666695</v>
      </c>
      <c r="O72" s="1170"/>
      <c r="P72" s="1364"/>
    </row>
    <row r="73" spans="1:16" s="1329" customFormat="1" ht="12" customHeight="1" x14ac:dyDescent="0.2">
      <c r="A73" s="1327"/>
      <c r="B73" s="1328"/>
      <c r="C73" s="1383"/>
      <c r="D73" s="1376" t="s">
        <v>576</v>
      </c>
      <c r="E73" s="1384">
        <v>0.11905121612621219</v>
      </c>
      <c r="F73" s="1384">
        <v>0.10340188724007231</v>
      </c>
      <c r="G73" s="1384">
        <v>8.0819726816331802E-2</v>
      </c>
      <c r="H73" s="1384">
        <v>7.6535208907407809E-2</v>
      </c>
      <c r="I73" s="1384">
        <v>7.4252672724238397E-2</v>
      </c>
      <c r="J73" s="1384">
        <v>7.5068913271541179E-2</v>
      </c>
      <c r="K73" s="1384">
        <v>6.5799419759260541E-2</v>
      </c>
      <c r="L73" s="1384">
        <v>6.514526778914978E-2</v>
      </c>
      <c r="M73" s="1384">
        <v>5.6475586650679525E-2</v>
      </c>
      <c r="N73" s="1384">
        <v>1.9375102158398119E-3</v>
      </c>
      <c r="O73" s="1169"/>
      <c r="P73" s="1141"/>
    </row>
    <row r="74" spans="1:16" s="1329" customFormat="1" ht="10.5" customHeight="1" x14ac:dyDescent="0.2">
      <c r="A74" s="1327"/>
      <c r="B74" s="1328"/>
      <c r="C74" s="1385"/>
      <c r="D74" s="1381" t="s">
        <v>71</v>
      </c>
      <c r="E74" s="1380">
        <v>7.9930437952818567E-2</v>
      </c>
      <c r="F74" s="1380">
        <v>7.2650061156136758E-2</v>
      </c>
      <c r="G74" s="1380">
        <v>5.9031338748353847E-2</v>
      </c>
      <c r="H74" s="1380">
        <v>5.533729773545449E-2</v>
      </c>
      <c r="I74" s="1380">
        <v>5.2822333895822131E-2</v>
      </c>
      <c r="J74" s="1380">
        <v>5.447575993030538E-2</v>
      </c>
      <c r="K74" s="1380">
        <v>4.8765161546304718E-2</v>
      </c>
      <c r="L74" s="1380">
        <v>4.8610181370544917E-2</v>
      </c>
      <c r="M74" s="1380">
        <v>4.2234729386879305E-2</v>
      </c>
      <c r="N74" s="1380">
        <v>1.0702711353542897E-3</v>
      </c>
      <c r="O74" s="1169"/>
      <c r="P74" s="1141"/>
    </row>
    <row r="75" spans="1:16" s="1329" customFormat="1" ht="10.5" customHeight="1" x14ac:dyDescent="0.2">
      <c r="A75" s="1327"/>
      <c r="B75" s="1328"/>
      <c r="C75" s="1385"/>
      <c r="D75" s="1381" t="s">
        <v>70</v>
      </c>
      <c r="E75" s="1380">
        <v>0.17007077792034539</v>
      </c>
      <c r="F75" s="1380">
        <v>0.14303468189844407</v>
      </c>
      <c r="G75" s="1380">
        <v>0.108432761764095</v>
      </c>
      <c r="H75" s="1380">
        <v>0.10274194668951622</v>
      </c>
      <c r="I75" s="1380">
        <v>9.962934335804377E-2</v>
      </c>
      <c r="J75" s="1380">
        <v>9.9263172221183332E-2</v>
      </c>
      <c r="K75" s="1380">
        <v>8.5912764561937943E-2</v>
      </c>
      <c r="L75" s="1380">
        <v>8.4461374390668892E-2</v>
      </c>
      <c r="M75" s="1380">
        <v>7.3121189539679624E-2</v>
      </c>
      <c r="N75" s="1380">
        <v>2.9625557388064262E-3</v>
      </c>
      <c r="O75" s="1169"/>
      <c r="P75" s="1141"/>
    </row>
    <row r="76" spans="1:16" s="1329" customFormat="1" ht="8.25" customHeight="1" x14ac:dyDescent="0.2">
      <c r="A76" s="1327"/>
      <c r="B76" s="1328"/>
      <c r="C76" s="1386" t="s">
        <v>577</v>
      </c>
      <c r="D76" s="1356"/>
      <c r="E76" s="1356"/>
      <c r="F76" s="1386"/>
      <c r="G76" s="1386"/>
      <c r="H76" s="1386"/>
      <c r="I76" s="1386"/>
      <c r="J76" s="1386"/>
      <c r="K76" s="1356"/>
      <c r="L76" s="1387"/>
      <c r="M76" s="1387"/>
      <c r="N76" s="1387"/>
      <c r="O76" s="1169"/>
      <c r="P76" s="1141"/>
    </row>
    <row r="77" spans="1:16" s="1329" customFormat="1" ht="8.25" customHeight="1" x14ac:dyDescent="0.2">
      <c r="A77" s="1327"/>
      <c r="B77" s="1328"/>
      <c r="C77" s="1386" t="s">
        <v>578</v>
      </c>
      <c r="D77" s="1356"/>
      <c r="E77" s="1386"/>
      <c r="F77" s="1386"/>
      <c r="G77" s="1386"/>
      <c r="H77" s="1386"/>
      <c r="I77" s="1386"/>
      <c r="J77" s="1386"/>
      <c r="K77" s="1387"/>
      <c r="L77" s="1387"/>
      <c r="M77" s="1387"/>
      <c r="N77" s="1387"/>
      <c r="O77" s="1169"/>
      <c r="P77" s="1141"/>
    </row>
    <row r="78" spans="1:16" s="1329" customFormat="1" ht="8.25" customHeight="1" x14ac:dyDescent="0.2">
      <c r="A78" s="1327"/>
      <c r="B78" s="1328"/>
      <c r="C78" s="1386" t="s">
        <v>579</v>
      </c>
      <c r="D78" s="1356"/>
      <c r="G78" s="1386"/>
      <c r="H78" s="1386"/>
      <c r="I78" s="1386"/>
      <c r="J78" s="1386"/>
      <c r="K78" s="1387"/>
      <c r="L78" s="1387"/>
      <c r="M78" s="1387"/>
      <c r="N78" s="1387"/>
      <c r="O78" s="1169"/>
      <c r="P78" s="1141"/>
    </row>
    <row r="79" spans="1:16" ht="10.5" customHeight="1" x14ac:dyDescent="0.2">
      <c r="A79" s="1134"/>
      <c r="B79" s="1134"/>
      <c r="C79" s="1173" t="s">
        <v>580</v>
      </c>
      <c r="D79" s="1138"/>
      <c r="E79" s="1143"/>
      <c r="F79" s="1143"/>
      <c r="G79" s="1143"/>
      <c r="H79" s="1143"/>
      <c r="I79" s="1174"/>
      <c r="J79" s="1174"/>
      <c r="K79" s="1174"/>
      <c r="L79" s="1143"/>
      <c r="M79" s="1143"/>
      <c r="N79" s="1143"/>
      <c r="O79" s="1169"/>
      <c r="P79" s="1134"/>
    </row>
    <row r="80" spans="1:16" ht="13.5" customHeight="1" x14ac:dyDescent="0.2">
      <c r="A80" s="1134"/>
      <c r="B80" s="1134"/>
      <c r="C80" s="1175"/>
      <c r="D80" s="1138"/>
      <c r="E80" s="1139"/>
      <c r="F80" s="1139"/>
      <c r="G80" s="1139"/>
      <c r="H80" s="1139"/>
      <c r="J80" s="1140"/>
      <c r="L80" s="1541">
        <v>43556</v>
      </c>
      <c r="M80" s="1541"/>
      <c r="N80" s="1541"/>
      <c r="O80" s="368">
        <v>13</v>
      </c>
      <c r="P80" s="1134"/>
    </row>
  </sheetData>
  <mergeCells count="8">
    <mergeCell ref="C53:N53"/>
    <mergeCell ref="C71:N71"/>
    <mergeCell ref="L80:N80"/>
    <mergeCell ref="B1:F1"/>
    <mergeCell ref="C13:D13"/>
    <mergeCell ref="C15:N15"/>
    <mergeCell ref="C20:N20"/>
    <mergeCell ref="C26:N2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A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545" t="s">
        <v>291</v>
      </c>
      <c r="L1" s="1545"/>
      <c r="M1" s="1545"/>
      <c r="N1" s="1545"/>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6"/>
      <c r="L3" s="526"/>
      <c r="M3" s="526" t="s">
        <v>69</v>
      </c>
      <c r="N3" s="526"/>
      <c r="O3" s="526"/>
    </row>
    <row r="4" spans="1:15" ht="15" customHeight="1" thickBot="1" x14ac:dyDescent="0.25">
      <c r="A4" s="130"/>
      <c r="B4" s="231"/>
      <c r="C4" s="1011" t="s">
        <v>448</v>
      </c>
      <c r="D4" s="243"/>
      <c r="E4" s="243"/>
      <c r="F4" s="243"/>
      <c r="G4" s="243"/>
      <c r="H4" s="243"/>
      <c r="I4" s="243"/>
      <c r="J4" s="243"/>
      <c r="K4" s="243"/>
      <c r="L4" s="243"/>
      <c r="M4" s="244"/>
      <c r="N4" s="526"/>
      <c r="O4" s="526"/>
    </row>
    <row r="5" spans="1:15" ht="7.5" customHeight="1" x14ac:dyDescent="0.2">
      <c r="A5" s="130"/>
      <c r="B5" s="231"/>
      <c r="C5" s="1546" t="s">
        <v>84</v>
      </c>
      <c r="D5" s="1546"/>
      <c r="E5" s="132"/>
      <c r="F5" s="11"/>
      <c r="G5" s="132"/>
      <c r="H5" s="132"/>
      <c r="I5" s="132"/>
      <c r="J5" s="132"/>
      <c r="K5" s="526"/>
      <c r="L5" s="526"/>
      <c r="M5" s="526"/>
      <c r="N5" s="526"/>
      <c r="O5" s="526"/>
    </row>
    <row r="6" spans="1:15" ht="13.5" customHeight="1" x14ac:dyDescent="0.2">
      <c r="A6" s="130"/>
      <c r="B6" s="231"/>
      <c r="C6" s="1547"/>
      <c r="D6" s="1547"/>
      <c r="E6" s="81">
        <v>1999</v>
      </c>
      <c r="F6" s="82">
        <v>2012</v>
      </c>
      <c r="G6" s="82">
        <v>2013</v>
      </c>
      <c r="H6" s="82">
        <v>2014</v>
      </c>
      <c r="I6" s="82">
        <v>2015</v>
      </c>
      <c r="J6" s="82">
        <v>2016</v>
      </c>
      <c r="K6" s="82">
        <v>2017</v>
      </c>
      <c r="L6" s="82">
        <v>2018</v>
      </c>
      <c r="M6" s="82">
        <v>2019</v>
      </c>
      <c r="N6" s="526"/>
      <c r="O6" s="526"/>
    </row>
    <row r="7" spans="1:15" ht="2.25" customHeight="1" x14ac:dyDescent="0.2">
      <c r="A7" s="130"/>
      <c r="B7" s="231"/>
      <c r="C7" s="83"/>
      <c r="D7" s="83"/>
      <c r="E7" s="11"/>
      <c r="F7" s="11"/>
      <c r="G7" s="11"/>
      <c r="H7" s="11"/>
      <c r="I7" s="11"/>
      <c r="J7" s="11"/>
      <c r="K7" s="11"/>
      <c r="L7" s="11"/>
      <c r="M7" s="11"/>
      <c r="N7" s="526"/>
      <c r="O7" s="526"/>
    </row>
    <row r="8" spans="1:15" ht="30" customHeight="1" x14ac:dyDescent="0.2">
      <c r="A8" s="130"/>
      <c r="B8" s="231"/>
      <c r="C8" s="1550" t="s">
        <v>269</v>
      </c>
      <c r="D8" s="1550"/>
      <c r="E8" s="1012"/>
      <c r="F8" s="924">
        <v>485</v>
      </c>
      <c r="G8" s="924">
        <v>485</v>
      </c>
      <c r="H8" s="924">
        <v>505</v>
      </c>
      <c r="I8" s="924">
        <v>505</v>
      </c>
      <c r="J8" s="924">
        <v>530</v>
      </c>
      <c r="K8" s="924">
        <v>557</v>
      </c>
      <c r="L8" s="924">
        <v>580</v>
      </c>
      <c r="M8" s="924">
        <v>600</v>
      </c>
      <c r="N8" s="193"/>
      <c r="O8" s="193"/>
    </row>
    <row r="9" spans="1:15" ht="31.5" customHeight="1" x14ac:dyDescent="0.2">
      <c r="A9" s="130"/>
      <c r="B9" s="233"/>
      <c r="C9" s="192" t="s">
        <v>261</v>
      </c>
      <c r="D9" s="192"/>
      <c r="E9" s="190"/>
      <c r="F9" s="190" t="s">
        <v>260</v>
      </c>
      <c r="G9" s="190" t="s">
        <v>305</v>
      </c>
      <c r="H9" s="190" t="s">
        <v>451</v>
      </c>
      <c r="I9" s="190" t="s">
        <v>305</v>
      </c>
      <c r="J9" s="190" t="s">
        <v>397</v>
      </c>
      <c r="K9" s="190" t="s">
        <v>437</v>
      </c>
      <c r="L9" s="190" t="s">
        <v>449</v>
      </c>
      <c r="M9" s="190" t="s">
        <v>478</v>
      </c>
      <c r="N9" s="191"/>
      <c r="O9" s="191"/>
    </row>
    <row r="10" spans="1:15" s="136" customFormat="1" ht="18" customHeight="1" x14ac:dyDescent="0.2">
      <c r="A10" s="134"/>
      <c r="B10" s="232"/>
      <c r="C10" s="137" t="s">
        <v>259</v>
      </c>
      <c r="D10" s="137"/>
      <c r="E10" s="190"/>
      <c r="F10" s="190" t="s">
        <v>258</v>
      </c>
      <c r="G10" s="190" t="s">
        <v>305</v>
      </c>
      <c r="H10" s="190" t="s">
        <v>480</v>
      </c>
      <c r="I10" s="190" t="s">
        <v>305</v>
      </c>
      <c r="J10" s="190" t="s">
        <v>396</v>
      </c>
      <c r="K10" s="190" t="s">
        <v>436</v>
      </c>
      <c r="L10" s="190" t="s">
        <v>450</v>
      </c>
      <c r="M10" s="190" t="s">
        <v>479</v>
      </c>
      <c r="N10" s="190"/>
      <c r="O10" s="190"/>
    </row>
    <row r="11" spans="1:15" ht="20.25" customHeight="1" thickBot="1" x14ac:dyDescent="0.25">
      <c r="A11" s="130"/>
      <c r="B11" s="231"/>
      <c r="C11" s="528" t="s">
        <v>306</v>
      </c>
      <c r="D11" s="527"/>
      <c r="E11" s="132"/>
      <c r="F11" s="132"/>
      <c r="G11" s="132"/>
      <c r="H11" s="132"/>
      <c r="I11" s="132"/>
      <c r="J11" s="132"/>
      <c r="K11" s="132"/>
      <c r="L11" s="132"/>
      <c r="M11" s="526"/>
      <c r="N11" s="132"/>
      <c r="O11" s="130"/>
    </row>
    <row r="12" spans="1:15" s="136" customFormat="1" ht="13.5" customHeight="1" thickBot="1" x14ac:dyDescent="0.25">
      <c r="A12" s="134"/>
      <c r="B12" s="232"/>
      <c r="C12" s="1011" t="s">
        <v>257</v>
      </c>
      <c r="D12" s="1010"/>
      <c r="E12" s="241"/>
      <c r="F12" s="241"/>
      <c r="G12" s="241"/>
      <c r="H12" s="241"/>
      <c r="I12" s="241"/>
      <c r="J12" s="241"/>
      <c r="K12" s="241"/>
      <c r="L12" s="241"/>
      <c r="M12" s="242"/>
      <c r="N12" s="132"/>
      <c r="O12" s="130"/>
    </row>
    <row r="13" spans="1:15" ht="7.5" customHeight="1" x14ac:dyDescent="0.2">
      <c r="A13" s="130"/>
      <c r="B13" s="231"/>
      <c r="C13" s="1548" t="s">
        <v>254</v>
      </c>
      <c r="D13" s="1548"/>
      <c r="E13" s="138"/>
      <c r="F13" s="138"/>
      <c r="G13" s="139"/>
      <c r="H13" s="139"/>
      <c r="I13" s="139"/>
      <c r="J13" s="139"/>
      <c r="K13" s="139"/>
      <c r="L13" s="139"/>
      <c r="M13" s="139"/>
      <c r="N13" s="132"/>
      <c r="O13" s="130"/>
    </row>
    <row r="14" spans="1:15" ht="13.5" customHeight="1" x14ac:dyDescent="0.2">
      <c r="A14" s="130"/>
      <c r="B14" s="231"/>
      <c r="C14" s="1549"/>
      <c r="D14" s="1549"/>
      <c r="E14" s="138"/>
      <c r="F14" s="138"/>
      <c r="G14" s="1551">
        <v>2015</v>
      </c>
      <c r="H14" s="1551"/>
      <c r="I14" s="1552">
        <v>2016</v>
      </c>
      <c r="J14" s="1553"/>
      <c r="K14" s="1551">
        <v>2017</v>
      </c>
      <c r="L14" s="1551"/>
      <c r="M14" s="1145">
        <v>2018</v>
      </c>
      <c r="N14" s="132"/>
      <c r="O14" s="130"/>
    </row>
    <row r="15" spans="1:15" ht="12.75" customHeight="1" x14ac:dyDescent="0.2">
      <c r="A15" s="130"/>
      <c r="B15" s="231"/>
      <c r="C15" s="138"/>
      <c r="D15" s="138"/>
      <c r="E15" s="138"/>
      <c r="F15" s="138"/>
      <c r="G15" s="1146" t="s">
        <v>86</v>
      </c>
      <c r="H15" s="440" t="s">
        <v>85</v>
      </c>
      <c r="I15" s="1142" t="s">
        <v>439</v>
      </c>
      <c r="J15" s="1142" t="s">
        <v>466</v>
      </c>
      <c r="K15" s="1142" t="s">
        <v>86</v>
      </c>
      <c r="L15" s="1020" t="s">
        <v>85</v>
      </c>
      <c r="M15" s="1144" t="s">
        <v>86</v>
      </c>
      <c r="N15" s="132"/>
      <c r="O15" s="130"/>
    </row>
    <row r="16" spans="1:15" ht="4.5" customHeight="1" x14ac:dyDescent="0.2">
      <c r="A16" s="130"/>
      <c r="B16" s="231"/>
      <c r="C16" s="138"/>
      <c r="D16" s="138"/>
      <c r="E16" s="138"/>
      <c r="F16" s="138"/>
      <c r="G16" s="966"/>
      <c r="H16" s="966"/>
      <c r="I16" s="966"/>
      <c r="J16" s="967"/>
      <c r="K16" s="369"/>
      <c r="L16" s="369"/>
      <c r="M16" s="1147"/>
      <c r="N16" s="139"/>
      <c r="O16" s="130"/>
    </row>
    <row r="17" spans="1:16" ht="15" customHeight="1" x14ac:dyDescent="0.2">
      <c r="A17" s="130"/>
      <c r="B17" s="231"/>
      <c r="C17" s="211" t="s">
        <v>268</v>
      </c>
      <c r="D17" s="240"/>
      <c r="E17" s="237"/>
      <c r="F17" s="237"/>
      <c r="G17" s="522">
        <v>950.9</v>
      </c>
      <c r="H17" s="948">
        <v>952.67243142082441</v>
      </c>
      <c r="I17" s="522">
        <v>957.61</v>
      </c>
      <c r="J17" s="522">
        <v>961.31</v>
      </c>
      <c r="K17" s="871">
        <v>970.88</v>
      </c>
      <c r="L17" s="522">
        <v>972.47</v>
      </c>
      <c r="M17" s="877">
        <v>977.16</v>
      </c>
      <c r="N17" s="139"/>
      <c r="O17" s="130"/>
    </row>
    <row r="18" spans="1:16" ht="13.5" customHeight="1" x14ac:dyDescent="0.2">
      <c r="A18" s="130"/>
      <c r="B18" s="231"/>
      <c r="C18" s="530" t="s">
        <v>71</v>
      </c>
      <c r="D18" s="140"/>
      <c r="E18" s="138"/>
      <c r="F18" s="138"/>
      <c r="G18" s="523">
        <v>1035.1600000000001</v>
      </c>
      <c r="H18" s="949">
        <v>1034.2916578226188</v>
      </c>
      <c r="I18" s="523">
        <v>1038.3599999999999</v>
      </c>
      <c r="J18" s="523">
        <v>1045.1300000000001</v>
      </c>
      <c r="K18" s="872">
        <v>1050.32</v>
      </c>
      <c r="L18" s="523">
        <v>1052.02</v>
      </c>
      <c r="M18" s="870">
        <v>1051.69</v>
      </c>
      <c r="N18" s="139"/>
      <c r="O18" s="130"/>
    </row>
    <row r="19" spans="1:16" ht="13.5" customHeight="1" x14ac:dyDescent="0.2">
      <c r="A19" s="130"/>
      <c r="B19" s="231"/>
      <c r="C19" s="530" t="s">
        <v>70</v>
      </c>
      <c r="D19" s="140"/>
      <c r="E19" s="138"/>
      <c r="F19" s="138"/>
      <c r="G19" s="523">
        <v>849.53</v>
      </c>
      <c r="H19" s="949">
        <v>852.69380865007668</v>
      </c>
      <c r="I19" s="523">
        <v>860.34</v>
      </c>
      <c r="J19" s="523">
        <v>861.16</v>
      </c>
      <c r="K19" s="872">
        <v>876.77</v>
      </c>
      <c r="L19" s="523">
        <v>876.6</v>
      </c>
      <c r="M19" s="870">
        <v>889.45</v>
      </c>
      <c r="N19" s="139"/>
      <c r="O19" s="130"/>
    </row>
    <row r="20" spans="1:16" ht="6.75" customHeight="1" x14ac:dyDescent="0.2">
      <c r="A20" s="130"/>
      <c r="B20" s="231"/>
      <c r="C20" s="169"/>
      <c r="D20" s="140"/>
      <c r="E20" s="138"/>
      <c r="F20" s="138"/>
      <c r="G20" s="531"/>
      <c r="H20" s="951"/>
      <c r="I20" s="531"/>
      <c r="J20" s="531"/>
      <c r="K20" s="873"/>
      <c r="L20" s="531"/>
      <c r="M20" s="950"/>
      <c r="N20" s="139"/>
      <c r="O20" s="130"/>
    </row>
    <row r="21" spans="1:16" ht="15" customHeight="1" x14ac:dyDescent="0.2">
      <c r="A21" s="130"/>
      <c r="B21" s="231"/>
      <c r="C21" s="211" t="s">
        <v>267</v>
      </c>
      <c r="D21" s="240"/>
      <c r="E21" s="237"/>
      <c r="F21" s="237"/>
      <c r="G21" s="522">
        <v>1140.3699999999999</v>
      </c>
      <c r="H21" s="948">
        <v>1130.3699999999999</v>
      </c>
      <c r="I21" s="522">
        <v>1138.73</v>
      </c>
      <c r="J21" s="522">
        <v>1144.6099999999999</v>
      </c>
      <c r="K21" s="877">
        <v>1148.29</v>
      </c>
      <c r="L21" s="522">
        <v>1150.6199999999999</v>
      </c>
      <c r="M21" s="877">
        <v>1166.8599999999999</v>
      </c>
      <c r="N21" s="139"/>
      <c r="O21" s="130"/>
    </row>
    <row r="22" spans="1:16" s="142" customFormat="1" ht="13.5" customHeight="1" x14ac:dyDescent="0.2">
      <c r="A22" s="141"/>
      <c r="B22" s="234"/>
      <c r="C22" s="530" t="s">
        <v>71</v>
      </c>
      <c r="D22" s="140"/>
      <c r="E22" s="138"/>
      <c r="F22" s="138"/>
      <c r="G22" s="523">
        <v>1262.17</v>
      </c>
      <c r="H22" s="949">
        <v>1245.79</v>
      </c>
      <c r="I22" s="523">
        <v>1259.46</v>
      </c>
      <c r="J22" s="523">
        <v>1271.24</v>
      </c>
      <c r="K22" s="870">
        <v>1265.28</v>
      </c>
      <c r="L22" s="523">
        <v>1266.32</v>
      </c>
      <c r="M22" s="870">
        <v>1279</v>
      </c>
      <c r="N22" s="138"/>
      <c r="O22" s="141"/>
      <c r="P22" s="131"/>
    </row>
    <row r="23" spans="1:16" s="142" customFormat="1" ht="13.5" customHeight="1" x14ac:dyDescent="0.2">
      <c r="A23" s="141"/>
      <c r="B23" s="234"/>
      <c r="C23" s="530" t="s">
        <v>70</v>
      </c>
      <c r="D23" s="140"/>
      <c r="E23" s="138"/>
      <c r="F23" s="138"/>
      <c r="G23" s="523">
        <v>993.84</v>
      </c>
      <c r="H23" s="949">
        <v>989</v>
      </c>
      <c r="I23" s="870">
        <v>993.28</v>
      </c>
      <c r="J23" s="523">
        <v>993.3</v>
      </c>
      <c r="K23" s="872">
        <v>1009.68</v>
      </c>
      <c r="L23" s="523">
        <v>1011.17</v>
      </c>
      <c r="M23" s="870">
        <v>1034.9000000000001</v>
      </c>
      <c r="N23" s="138"/>
      <c r="O23" s="141"/>
      <c r="P23" s="131"/>
    </row>
    <row r="24" spans="1:16" ht="15" customHeight="1" x14ac:dyDescent="0.2">
      <c r="A24" s="130"/>
      <c r="B24" s="231"/>
      <c r="C24" s="925" t="s">
        <v>429</v>
      </c>
      <c r="E24" s="138"/>
      <c r="F24" s="138"/>
      <c r="G24" s="965">
        <v>0.78740581696601886</v>
      </c>
      <c r="H24" s="953">
        <v>0.79387376684673983</v>
      </c>
      <c r="I24" s="952">
        <v>0.78865545551268001</v>
      </c>
      <c r="J24" s="965">
        <v>0.78136307856895626</v>
      </c>
      <c r="K24" s="1016">
        <v>0.79798937784522006</v>
      </c>
      <c r="L24" s="965">
        <v>0.79851064501863667</v>
      </c>
      <c r="M24" s="1016">
        <v>0.8091477716966381</v>
      </c>
      <c r="N24" s="139"/>
      <c r="O24" s="130"/>
    </row>
    <row r="25" spans="1:16" ht="21.75" customHeight="1" x14ac:dyDescent="0.2">
      <c r="A25" s="130"/>
      <c r="B25" s="231"/>
      <c r="C25" s="211" t="s">
        <v>266</v>
      </c>
      <c r="D25" s="240"/>
      <c r="E25" s="237"/>
      <c r="F25" s="237"/>
      <c r="G25" s="524">
        <v>83.385217078667452</v>
      </c>
      <c r="H25" s="955">
        <v>84.279698808427725</v>
      </c>
      <c r="I25" s="954">
        <v>84.094561485163297</v>
      </c>
      <c r="J25" s="524">
        <v>83.985811761211252</v>
      </c>
      <c r="K25" s="874">
        <v>84.550070104241954</v>
      </c>
      <c r="L25" s="524">
        <v>84.51704298552086</v>
      </c>
      <c r="M25" s="874">
        <v>83.742694067840191</v>
      </c>
      <c r="N25" s="139"/>
      <c r="O25" s="130"/>
    </row>
    <row r="26" spans="1:16" ht="13.5" customHeight="1" x14ac:dyDescent="0.2">
      <c r="A26" s="130"/>
      <c r="B26" s="231"/>
      <c r="C26" s="530" t="s">
        <v>71</v>
      </c>
      <c r="D26" s="140"/>
      <c r="E26" s="138"/>
      <c r="F26" s="138"/>
      <c r="G26" s="698">
        <v>82.014308690588436</v>
      </c>
      <c r="H26" s="957">
        <v>83.022953934661444</v>
      </c>
      <c r="I26" s="956">
        <v>82.444857319803717</v>
      </c>
      <c r="J26" s="698">
        <v>82.213429407507647</v>
      </c>
      <c r="K26" s="875">
        <v>83.010875063227104</v>
      </c>
      <c r="L26" s="698">
        <v>83.076947375071072</v>
      </c>
      <c r="M26" s="875">
        <v>82.227521501172802</v>
      </c>
      <c r="N26" s="139"/>
      <c r="O26" s="130"/>
    </row>
    <row r="27" spans="1:16" ht="13.5" customHeight="1" x14ac:dyDescent="0.2">
      <c r="A27" s="130"/>
      <c r="B27" s="231"/>
      <c r="C27" s="530" t="s">
        <v>70</v>
      </c>
      <c r="D27" s="140"/>
      <c r="E27" s="138"/>
      <c r="F27" s="138"/>
      <c r="G27" s="698">
        <v>85.479554052966265</v>
      </c>
      <c r="H27" s="957">
        <v>86.217776405467816</v>
      </c>
      <c r="I27" s="956">
        <v>86.616059922680421</v>
      </c>
      <c r="J27" s="698">
        <v>86.696869022450414</v>
      </c>
      <c r="K27" s="875">
        <v>86.836423421281992</v>
      </c>
      <c r="L27" s="698">
        <v>86.69165422233651</v>
      </c>
      <c r="M27" s="875">
        <v>85.945501980867718</v>
      </c>
      <c r="N27" s="139"/>
      <c r="O27" s="130"/>
    </row>
    <row r="28" spans="1:16" ht="6.75" customHeight="1" x14ac:dyDescent="0.2">
      <c r="A28" s="130"/>
      <c r="B28" s="231"/>
      <c r="C28" s="169"/>
      <c r="D28" s="140"/>
      <c r="E28" s="138"/>
      <c r="F28" s="138"/>
      <c r="G28" s="525"/>
      <c r="H28" s="959"/>
      <c r="I28" s="958"/>
      <c r="J28" s="525"/>
      <c r="K28" s="876"/>
      <c r="L28" s="525"/>
      <c r="M28" s="525"/>
      <c r="N28" s="139"/>
      <c r="O28" s="130"/>
    </row>
    <row r="29" spans="1:16" ht="23.25" customHeight="1" x14ac:dyDescent="0.2">
      <c r="A29" s="130"/>
      <c r="B29" s="231"/>
      <c r="C29" s="1554" t="s">
        <v>265</v>
      </c>
      <c r="D29" s="1554"/>
      <c r="E29" s="1554"/>
      <c r="F29" s="1554"/>
      <c r="G29" s="522">
        <v>21.4</v>
      </c>
      <c r="H29" s="948">
        <v>21.1</v>
      </c>
      <c r="I29" s="877">
        <v>25.3</v>
      </c>
      <c r="J29" s="522">
        <v>23.3</v>
      </c>
      <c r="K29" s="871">
        <v>25.7</v>
      </c>
      <c r="L29" s="522">
        <v>21.6</v>
      </c>
      <c r="M29" s="877">
        <v>25.6</v>
      </c>
      <c r="N29" s="139"/>
      <c r="O29" s="130"/>
    </row>
    <row r="30" spans="1:16" ht="13.5" customHeight="1" x14ac:dyDescent="0.2">
      <c r="A30" s="141"/>
      <c r="B30" s="234"/>
      <c r="C30" s="530" t="s">
        <v>256</v>
      </c>
      <c r="D30" s="140"/>
      <c r="E30" s="138"/>
      <c r="F30" s="138"/>
      <c r="G30" s="523">
        <v>16.899999999999999</v>
      </c>
      <c r="H30" s="949">
        <v>17</v>
      </c>
      <c r="I30" s="870">
        <v>19.7</v>
      </c>
      <c r="J30" s="523">
        <v>18.5</v>
      </c>
      <c r="K30" s="870">
        <v>21.2</v>
      </c>
      <c r="L30" s="523">
        <v>17.2</v>
      </c>
      <c r="M30" s="870">
        <v>21.6</v>
      </c>
      <c r="O30" s="130"/>
    </row>
    <row r="31" spans="1:16" ht="13.5" customHeight="1" x14ac:dyDescent="0.2">
      <c r="A31" s="130"/>
      <c r="B31" s="231"/>
      <c r="C31" s="530" t="s">
        <v>255</v>
      </c>
      <c r="D31" s="140"/>
      <c r="E31" s="138"/>
      <c r="F31" s="138"/>
      <c r="G31" s="523">
        <v>26.9</v>
      </c>
      <c r="H31" s="949">
        <v>26.2</v>
      </c>
      <c r="I31" s="870">
        <v>32</v>
      </c>
      <c r="J31" s="523">
        <v>28.9</v>
      </c>
      <c r="K31" s="870">
        <v>30.9</v>
      </c>
      <c r="L31" s="523">
        <v>26.8</v>
      </c>
      <c r="M31" s="870">
        <v>26.8</v>
      </c>
      <c r="N31" s="139"/>
      <c r="O31" s="130"/>
    </row>
    <row r="32" spans="1:16" ht="20.25" customHeight="1" thickBot="1" x14ac:dyDescent="0.25">
      <c r="A32" s="130"/>
      <c r="B32" s="231"/>
      <c r="C32" s="169"/>
      <c r="D32" s="140"/>
      <c r="E32" s="138"/>
      <c r="F32" s="138"/>
      <c r="G32" s="1096"/>
      <c r="H32" s="1564"/>
      <c r="I32" s="1564"/>
      <c r="J32" s="1564"/>
      <c r="K32" s="1564"/>
      <c r="L32" s="1565"/>
      <c r="M32" s="1565"/>
      <c r="N32" s="139"/>
      <c r="O32" s="130"/>
    </row>
    <row r="33" spans="1:27" ht="30.75" customHeight="1" thickBot="1" x14ac:dyDescent="0.25">
      <c r="A33" s="130"/>
      <c r="B33" s="231"/>
      <c r="C33" s="1556" t="s">
        <v>447</v>
      </c>
      <c r="D33" s="1557"/>
      <c r="E33" s="1557"/>
      <c r="F33" s="1557"/>
      <c r="G33" s="1557"/>
      <c r="H33" s="1557"/>
      <c r="I33" s="1557"/>
      <c r="J33" s="1557"/>
      <c r="K33" s="1557"/>
      <c r="L33" s="1557"/>
      <c r="M33" s="1558"/>
      <c r="N33" s="184"/>
      <c r="O33" s="130"/>
    </row>
    <row r="34" spans="1:27" ht="7.5" customHeight="1" x14ac:dyDescent="0.2">
      <c r="A34" s="130"/>
      <c r="B34" s="231"/>
      <c r="C34" s="1559" t="s">
        <v>254</v>
      </c>
      <c r="D34" s="1559"/>
      <c r="E34" s="187"/>
      <c r="F34" s="186"/>
      <c r="G34" s="143"/>
      <c r="H34" s="143"/>
      <c r="I34" s="143"/>
      <c r="J34" s="143"/>
      <c r="K34" s="143"/>
      <c r="L34" s="143"/>
      <c r="M34" s="143"/>
      <c r="N34" s="184"/>
      <c r="O34" s="130"/>
      <c r="P34" s="136"/>
      <c r="Q34" s="136"/>
      <c r="R34" s="136"/>
      <c r="S34" s="136"/>
      <c r="T34" s="136"/>
      <c r="U34" s="136"/>
      <c r="V34" s="136"/>
      <c r="W34" s="136"/>
      <c r="Y34" s="136"/>
      <c r="Z34" s="136"/>
      <c r="AA34" s="136"/>
    </row>
    <row r="35" spans="1:27" ht="36" customHeight="1" x14ac:dyDescent="0.2">
      <c r="A35" s="130"/>
      <c r="B35" s="231"/>
      <c r="C35" s="1560"/>
      <c r="D35" s="1560"/>
      <c r="E35" s="189"/>
      <c r="F35" s="189"/>
      <c r="G35" s="189"/>
      <c r="H35" s="1561" t="s">
        <v>253</v>
      </c>
      <c r="I35" s="1562"/>
      <c r="J35" s="1561" t="s">
        <v>252</v>
      </c>
      <c r="K35" s="1562"/>
      <c r="L35" s="1561" t="s">
        <v>251</v>
      </c>
      <c r="M35" s="1563"/>
      <c r="N35" s="184"/>
      <c r="O35" s="130"/>
    </row>
    <row r="36" spans="1:27" s="136" customFormat="1" ht="22.5" customHeight="1" x14ac:dyDescent="0.2">
      <c r="A36" s="134"/>
      <c r="B36" s="232"/>
      <c r="C36" s="189"/>
      <c r="D36" s="189"/>
      <c r="E36" s="189"/>
      <c r="F36" s="189"/>
      <c r="G36" s="189"/>
      <c r="H36" s="1148" t="s">
        <v>465</v>
      </c>
      <c r="I36" s="960" t="s">
        <v>482</v>
      </c>
      <c r="J36" s="1148" t="s">
        <v>465</v>
      </c>
      <c r="K36" s="960" t="s">
        <v>482</v>
      </c>
      <c r="L36" s="1148" t="s">
        <v>465</v>
      </c>
      <c r="M36" s="856" t="s">
        <v>482</v>
      </c>
      <c r="N36" s="188"/>
      <c r="O36" s="134"/>
      <c r="P36" s="131"/>
      <c r="Q36" s="131"/>
      <c r="R36" s="131"/>
      <c r="S36" s="131"/>
      <c r="T36" s="131"/>
      <c r="U36" s="131"/>
      <c r="V36" s="131"/>
      <c r="W36" s="131"/>
      <c r="Y36" s="131"/>
      <c r="Z36" s="131"/>
      <c r="AA36" s="131"/>
    </row>
    <row r="37" spans="1:27" ht="15" customHeight="1" x14ac:dyDescent="0.2">
      <c r="A37" s="130"/>
      <c r="B37" s="231"/>
      <c r="C37" s="211" t="s">
        <v>67</v>
      </c>
      <c r="D37" s="236"/>
      <c r="E37" s="237"/>
      <c r="F37" s="238"/>
      <c r="G37" s="239"/>
      <c r="H37" s="1023">
        <v>972.46966376709361</v>
      </c>
      <c r="I37" s="1023">
        <v>977.16</v>
      </c>
      <c r="J37" s="1023">
        <v>1150.6199999999999</v>
      </c>
      <c r="K37" s="1023">
        <v>1166.8599999999999</v>
      </c>
      <c r="L37" s="1022">
        <v>21.6</v>
      </c>
      <c r="M37" s="1022">
        <v>25.6</v>
      </c>
      <c r="N37" s="184"/>
      <c r="O37" s="130"/>
      <c r="P37" s="255"/>
      <c r="Q37" s="255"/>
      <c r="R37" s="255"/>
      <c r="S37" s="255"/>
      <c r="T37" s="255"/>
      <c r="U37" s="255"/>
      <c r="V37" s="255"/>
      <c r="W37" s="255"/>
      <c r="Y37" s="255"/>
      <c r="Z37" s="255"/>
      <c r="AA37" s="255"/>
    </row>
    <row r="38" spans="1:27" ht="13.5" customHeight="1" x14ac:dyDescent="0.2">
      <c r="A38" s="130"/>
      <c r="B38" s="231"/>
      <c r="C38" s="94" t="s">
        <v>250</v>
      </c>
      <c r="D38" s="195"/>
      <c r="E38" s="195"/>
      <c r="F38" s="195"/>
      <c r="G38" s="195"/>
      <c r="H38" s="968">
        <v>980.97315962468258</v>
      </c>
      <c r="I38" s="968">
        <v>1044.0999999999999</v>
      </c>
      <c r="J38" s="968">
        <v>1278.28</v>
      </c>
      <c r="K38" s="968">
        <v>1373.35</v>
      </c>
      <c r="L38" s="1021">
        <v>13.4</v>
      </c>
      <c r="M38" s="1021">
        <v>11</v>
      </c>
      <c r="N38" s="868"/>
      <c r="O38" s="787"/>
      <c r="P38" s="255"/>
      <c r="Q38" s="255"/>
      <c r="R38" s="255"/>
      <c r="S38" s="255"/>
      <c r="T38" s="255"/>
      <c r="U38" s="255"/>
      <c r="V38" s="255"/>
      <c r="W38" s="255"/>
      <c r="Y38" s="255"/>
      <c r="Z38" s="255"/>
      <c r="AA38" s="255"/>
    </row>
    <row r="39" spans="1:27" ht="13.5" customHeight="1" x14ac:dyDescent="0.2">
      <c r="A39" s="130"/>
      <c r="B39" s="231"/>
      <c r="C39" s="94" t="s">
        <v>249</v>
      </c>
      <c r="D39" s="195"/>
      <c r="E39" s="195"/>
      <c r="F39" s="195"/>
      <c r="G39" s="195"/>
      <c r="H39" s="968">
        <v>901.79679690489206</v>
      </c>
      <c r="I39" s="968">
        <v>915.36</v>
      </c>
      <c r="J39" s="968">
        <v>1059.52</v>
      </c>
      <c r="K39" s="968">
        <v>1081.23</v>
      </c>
      <c r="L39" s="1021">
        <v>24.4</v>
      </c>
      <c r="M39" s="1021">
        <v>29.6</v>
      </c>
      <c r="N39" s="868"/>
      <c r="O39" s="787"/>
      <c r="P39" s="255"/>
      <c r="Q39" s="255"/>
      <c r="R39" s="255"/>
      <c r="S39" s="255"/>
      <c r="T39" s="255"/>
      <c r="U39" s="255"/>
      <c r="V39" s="255"/>
      <c r="W39" s="255"/>
      <c r="Y39" s="255"/>
      <c r="Z39" s="255"/>
      <c r="AA39" s="255"/>
    </row>
    <row r="40" spans="1:27" ht="13.5" customHeight="1" x14ac:dyDescent="0.2">
      <c r="A40" s="130"/>
      <c r="B40" s="231"/>
      <c r="C40" s="94" t="s">
        <v>248</v>
      </c>
      <c r="D40" s="185"/>
      <c r="E40" s="185"/>
      <c r="F40" s="185"/>
      <c r="G40" s="185"/>
      <c r="H40" s="968">
        <v>2018.0060589065329</v>
      </c>
      <c r="I40" s="968">
        <v>2012.63</v>
      </c>
      <c r="J40" s="968">
        <v>2896.92</v>
      </c>
      <c r="K40" s="968">
        <v>2921.83</v>
      </c>
      <c r="L40" s="1021">
        <v>0.6</v>
      </c>
      <c r="M40" s="1021">
        <v>0.7</v>
      </c>
      <c r="N40" s="868"/>
      <c r="O40" s="787"/>
      <c r="P40" s="255"/>
      <c r="Q40" s="255"/>
      <c r="R40" s="255"/>
      <c r="S40" s="255"/>
      <c r="T40" s="255"/>
      <c r="U40" s="255"/>
      <c r="V40" s="255"/>
      <c r="W40" s="255"/>
      <c r="Y40" s="255"/>
      <c r="Z40" s="255"/>
      <c r="AA40" s="255"/>
    </row>
    <row r="41" spans="1:27" ht="13.5" customHeight="1" x14ac:dyDescent="0.2">
      <c r="A41" s="130"/>
      <c r="B41" s="231"/>
      <c r="C41" s="94" t="s">
        <v>247</v>
      </c>
      <c r="D41" s="185"/>
      <c r="E41" s="185"/>
      <c r="F41" s="185"/>
      <c r="G41" s="185"/>
      <c r="H41" s="968">
        <v>915.06868106643742</v>
      </c>
      <c r="I41" s="968">
        <v>933.61</v>
      </c>
      <c r="J41" s="968">
        <v>1117.92</v>
      </c>
      <c r="K41" s="968">
        <v>1155.9100000000001</v>
      </c>
      <c r="L41" s="1021">
        <v>16.3</v>
      </c>
      <c r="M41" s="1021">
        <v>21.7</v>
      </c>
      <c r="N41" s="868"/>
      <c r="O41" s="787"/>
      <c r="P41" s="255"/>
      <c r="Q41" s="255"/>
      <c r="R41" s="255"/>
      <c r="S41" s="255"/>
      <c r="T41" s="255"/>
      <c r="U41" s="255"/>
      <c r="V41" s="255"/>
      <c r="W41" s="255"/>
      <c r="Y41" s="255"/>
      <c r="Z41" s="255"/>
      <c r="AA41" s="255"/>
    </row>
    <row r="42" spans="1:27" ht="13.5" customHeight="1" x14ac:dyDescent="0.2">
      <c r="A42" s="130"/>
      <c r="B42" s="231"/>
      <c r="C42" s="94" t="s">
        <v>246</v>
      </c>
      <c r="D42" s="185"/>
      <c r="E42" s="185"/>
      <c r="F42" s="185"/>
      <c r="G42" s="185"/>
      <c r="H42" s="968">
        <v>857.95507822551303</v>
      </c>
      <c r="I42" s="968">
        <v>860.82</v>
      </c>
      <c r="J42" s="968">
        <v>967.99</v>
      </c>
      <c r="K42" s="968">
        <v>992.59</v>
      </c>
      <c r="L42" s="1021">
        <v>24.4</v>
      </c>
      <c r="M42" s="1021">
        <v>31.1</v>
      </c>
      <c r="N42" s="868"/>
      <c r="O42" s="787"/>
      <c r="P42" s="255"/>
      <c r="Q42" s="255"/>
      <c r="R42" s="255"/>
      <c r="S42" s="255"/>
      <c r="T42" s="255"/>
      <c r="U42" s="255"/>
      <c r="V42" s="255"/>
      <c r="W42" s="255"/>
      <c r="Y42" s="255"/>
      <c r="Z42" s="255"/>
      <c r="AA42" s="255"/>
    </row>
    <row r="43" spans="1:27" ht="13.5" customHeight="1" x14ac:dyDescent="0.2">
      <c r="A43" s="130"/>
      <c r="B43" s="231"/>
      <c r="C43" s="94" t="s">
        <v>302</v>
      </c>
      <c r="D43" s="185"/>
      <c r="E43" s="185"/>
      <c r="F43" s="185"/>
      <c r="G43" s="185"/>
      <c r="H43" s="968">
        <v>949.74061100352014</v>
      </c>
      <c r="I43" s="968">
        <v>956.29</v>
      </c>
      <c r="J43" s="968">
        <v>1111.03</v>
      </c>
      <c r="K43" s="968">
        <v>1138.23</v>
      </c>
      <c r="L43" s="1021">
        <v>20.100000000000001</v>
      </c>
      <c r="M43" s="1021">
        <v>24.3</v>
      </c>
      <c r="N43" s="868"/>
      <c r="O43" s="787"/>
      <c r="P43" s="255"/>
      <c r="Q43" s="255"/>
      <c r="R43" s="255"/>
      <c r="S43" s="255"/>
      <c r="T43" s="255"/>
      <c r="U43" s="255"/>
      <c r="V43" s="255"/>
      <c r="W43" s="255"/>
      <c r="Y43" s="255"/>
      <c r="Z43" s="255"/>
      <c r="AA43" s="255"/>
    </row>
    <row r="44" spans="1:27" ht="13.5" customHeight="1" x14ac:dyDescent="0.2">
      <c r="A44" s="130"/>
      <c r="B44" s="231"/>
      <c r="C44" s="94" t="s">
        <v>245</v>
      </c>
      <c r="D44" s="94"/>
      <c r="E44" s="94"/>
      <c r="F44" s="94"/>
      <c r="G44" s="94"/>
      <c r="H44" s="968">
        <v>1086.5435832506896</v>
      </c>
      <c r="I44" s="968">
        <v>1113.1199999999999</v>
      </c>
      <c r="J44" s="968">
        <v>1487.98</v>
      </c>
      <c r="K44" s="968">
        <v>1552.45</v>
      </c>
      <c r="L44" s="1021">
        <v>14.6</v>
      </c>
      <c r="M44" s="1021">
        <v>15.1</v>
      </c>
      <c r="N44" s="868"/>
      <c r="O44" s="787"/>
      <c r="P44" s="255"/>
      <c r="Q44" s="255"/>
      <c r="R44" s="255"/>
      <c r="S44" s="255"/>
      <c r="T44" s="255"/>
      <c r="U44" s="255"/>
      <c r="V44" s="255"/>
      <c r="W44" s="255"/>
      <c r="Y44" s="255"/>
      <c r="Z44" s="255"/>
      <c r="AA44" s="255"/>
    </row>
    <row r="45" spans="1:27" ht="13.5" customHeight="1" x14ac:dyDescent="0.2">
      <c r="A45" s="130"/>
      <c r="B45" s="231"/>
      <c r="C45" s="94" t="s">
        <v>244</v>
      </c>
      <c r="D45" s="185"/>
      <c r="E45" s="185"/>
      <c r="F45" s="185"/>
      <c r="G45" s="185"/>
      <c r="H45" s="968">
        <v>722.54252495894411</v>
      </c>
      <c r="I45" s="968">
        <v>734.82</v>
      </c>
      <c r="J45" s="968">
        <v>788.16</v>
      </c>
      <c r="K45" s="968">
        <v>808.3</v>
      </c>
      <c r="L45" s="1021">
        <v>35.9</v>
      </c>
      <c r="M45" s="1021">
        <v>38</v>
      </c>
      <c r="N45" s="868"/>
      <c r="O45" s="787"/>
      <c r="P45" s="255"/>
      <c r="Q45" s="255"/>
      <c r="R45" s="255"/>
      <c r="S45" s="255"/>
      <c r="T45" s="255"/>
      <c r="U45" s="255"/>
      <c r="V45" s="255"/>
      <c r="W45" s="255"/>
      <c r="Y45" s="255"/>
      <c r="Z45" s="255"/>
      <c r="AA45" s="255"/>
    </row>
    <row r="46" spans="1:27" ht="13.5" customHeight="1" x14ac:dyDescent="0.2">
      <c r="A46" s="130"/>
      <c r="B46" s="231"/>
      <c r="C46" s="94" t="s">
        <v>243</v>
      </c>
      <c r="D46" s="185"/>
      <c r="E46" s="185"/>
      <c r="F46" s="185"/>
      <c r="G46" s="185"/>
      <c r="H46" s="968">
        <v>1621.5784753713549</v>
      </c>
      <c r="I46" s="968">
        <v>1552.64</v>
      </c>
      <c r="J46" s="968">
        <v>1916.47</v>
      </c>
      <c r="K46" s="968">
        <v>1854.53</v>
      </c>
      <c r="L46" s="1021">
        <v>4.5999999999999996</v>
      </c>
      <c r="M46" s="1021">
        <v>5.8</v>
      </c>
      <c r="N46" s="868"/>
      <c r="O46" s="787"/>
      <c r="P46" s="255"/>
      <c r="Q46" s="255"/>
      <c r="R46" s="255"/>
      <c r="S46" s="255"/>
      <c r="T46" s="255"/>
      <c r="U46" s="255"/>
      <c r="V46" s="255"/>
      <c r="W46" s="255"/>
      <c r="Y46" s="255"/>
      <c r="Z46" s="255"/>
      <c r="AA46" s="255"/>
    </row>
    <row r="47" spans="1:27" ht="13.5" customHeight="1" x14ac:dyDescent="0.2">
      <c r="A47" s="130"/>
      <c r="B47" s="231"/>
      <c r="C47" s="94" t="s">
        <v>242</v>
      </c>
      <c r="D47" s="185"/>
      <c r="E47" s="185"/>
      <c r="F47" s="185"/>
      <c r="G47" s="185"/>
      <c r="H47" s="968">
        <v>1573.8807150282423</v>
      </c>
      <c r="I47" s="968">
        <v>1590.85</v>
      </c>
      <c r="J47" s="968">
        <v>2219.5700000000002</v>
      </c>
      <c r="K47" s="968">
        <v>2318.25</v>
      </c>
      <c r="L47" s="1021">
        <v>1.3</v>
      </c>
      <c r="M47" s="1021">
        <v>1.7</v>
      </c>
      <c r="N47" s="868"/>
      <c r="O47" s="787"/>
      <c r="P47" s="255"/>
      <c r="Q47" s="255"/>
      <c r="R47" s="255"/>
      <c r="S47" s="255"/>
      <c r="T47" s="255"/>
      <c r="U47" s="255"/>
      <c r="V47" s="255"/>
      <c r="W47" s="255"/>
      <c r="Y47" s="255"/>
      <c r="Z47" s="255"/>
      <c r="AA47" s="255"/>
    </row>
    <row r="48" spans="1:27" ht="13.5" customHeight="1" x14ac:dyDescent="0.2">
      <c r="A48" s="130"/>
      <c r="B48" s="231"/>
      <c r="C48" s="94" t="s">
        <v>241</v>
      </c>
      <c r="D48" s="185"/>
      <c r="E48" s="185"/>
      <c r="F48" s="185"/>
      <c r="G48" s="185"/>
      <c r="H48" s="968">
        <v>1104.4630403560257</v>
      </c>
      <c r="I48" s="968">
        <v>1070.6300000000001</v>
      </c>
      <c r="J48" s="968">
        <v>1218.3399999999999</v>
      </c>
      <c r="K48" s="968">
        <v>1191.1600000000001</v>
      </c>
      <c r="L48" s="1021">
        <v>19.100000000000001</v>
      </c>
      <c r="M48" s="1021">
        <v>28.6</v>
      </c>
      <c r="N48" s="868"/>
      <c r="O48" s="787"/>
      <c r="P48" s="255"/>
      <c r="Q48" s="255"/>
      <c r="R48" s="255"/>
      <c r="S48" s="255"/>
      <c r="T48" s="255"/>
      <c r="U48" s="255"/>
      <c r="V48" s="255"/>
      <c r="W48" s="255"/>
      <c r="Y48" s="255"/>
      <c r="Z48" s="255"/>
      <c r="AA48" s="255"/>
    </row>
    <row r="49" spans="1:27" ht="13.5" customHeight="1" x14ac:dyDescent="0.2">
      <c r="A49" s="130"/>
      <c r="B49" s="231"/>
      <c r="C49" s="94" t="s">
        <v>240</v>
      </c>
      <c r="D49" s="185"/>
      <c r="E49" s="185"/>
      <c r="F49" s="185"/>
      <c r="G49" s="185"/>
      <c r="H49" s="968">
        <v>1269.0363381745565</v>
      </c>
      <c r="I49" s="968">
        <v>1314.15</v>
      </c>
      <c r="J49" s="968">
        <v>1419.13</v>
      </c>
      <c r="K49" s="968">
        <v>1482.27</v>
      </c>
      <c r="L49" s="1021">
        <v>7.9</v>
      </c>
      <c r="M49" s="1021">
        <v>10.3</v>
      </c>
      <c r="N49" s="868"/>
      <c r="O49" s="787"/>
      <c r="P49" s="255"/>
      <c r="Q49" s="255"/>
      <c r="R49" s="255"/>
      <c r="S49" s="255"/>
      <c r="T49" s="255"/>
      <c r="U49" s="255"/>
      <c r="V49" s="255"/>
      <c r="W49" s="255"/>
      <c r="Y49" s="255"/>
      <c r="Z49" s="255"/>
      <c r="AA49" s="255"/>
    </row>
    <row r="50" spans="1:27" ht="13.5" customHeight="1" x14ac:dyDescent="0.2">
      <c r="A50" s="130"/>
      <c r="B50" s="231"/>
      <c r="C50" s="94" t="s">
        <v>239</v>
      </c>
      <c r="D50" s="185"/>
      <c r="E50" s="185"/>
      <c r="F50" s="185"/>
      <c r="G50" s="185"/>
      <c r="H50" s="968">
        <v>789.45217532193783</v>
      </c>
      <c r="I50" s="968">
        <v>824.15</v>
      </c>
      <c r="J50" s="968">
        <v>932.05</v>
      </c>
      <c r="K50" s="968">
        <v>972.26</v>
      </c>
      <c r="L50" s="1021">
        <v>28.8</v>
      </c>
      <c r="M50" s="1021">
        <v>30</v>
      </c>
      <c r="N50" s="868"/>
      <c r="O50" s="787"/>
      <c r="P50" s="255"/>
      <c r="Q50" s="255"/>
      <c r="R50" s="255"/>
      <c r="S50" s="255"/>
      <c r="T50" s="255"/>
      <c r="U50" s="255"/>
      <c r="V50" s="255"/>
      <c r="W50" s="255"/>
      <c r="Y50" s="255"/>
      <c r="Z50" s="255"/>
      <c r="AA50" s="255"/>
    </row>
    <row r="51" spans="1:27" ht="13.5" customHeight="1" x14ac:dyDescent="0.2">
      <c r="A51" s="130"/>
      <c r="B51" s="231"/>
      <c r="C51" s="94" t="s">
        <v>238</v>
      </c>
      <c r="D51" s="185"/>
      <c r="E51" s="185"/>
      <c r="F51" s="185"/>
      <c r="G51" s="185"/>
      <c r="H51" s="968">
        <v>1182.3945068589362</v>
      </c>
      <c r="I51" s="968">
        <v>1167.9100000000001</v>
      </c>
      <c r="J51" s="968">
        <v>1281.3599999999999</v>
      </c>
      <c r="K51" s="968">
        <v>1267.46</v>
      </c>
      <c r="L51" s="1021">
        <v>9.4</v>
      </c>
      <c r="M51" s="1021">
        <v>13.2</v>
      </c>
      <c r="N51" s="868"/>
      <c r="O51" s="787"/>
      <c r="P51" s="255"/>
      <c r="Q51" s="255"/>
      <c r="R51" s="255"/>
      <c r="S51" s="255"/>
      <c r="T51" s="255"/>
      <c r="U51" s="255"/>
      <c r="V51" s="255"/>
      <c r="W51" s="255"/>
      <c r="Y51" s="255"/>
      <c r="Z51" s="255"/>
      <c r="AA51" s="255"/>
    </row>
    <row r="52" spans="1:27" ht="13.5" customHeight="1" x14ac:dyDescent="0.2">
      <c r="A52" s="130"/>
      <c r="B52" s="231"/>
      <c r="C52" s="94" t="s">
        <v>237</v>
      </c>
      <c r="D52" s="185"/>
      <c r="E52" s="185"/>
      <c r="F52" s="185"/>
      <c r="G52" s="185"/>
      <c r="H52" s="968">
        <v>814.26903793569113</v>
      </c>
      <c r="I52" s="968">
        <v>824.64</v>
      </c>
      <c r="J52" s="968">
        <v>905.39</v>
      </c>
      <c r="K52" s="968">
        <v>919.19</v>
      </c>
      <c r="L52" s="1021">
        <v>24.8</v>
      </c>
      <c r="M52" s="1021">
        <v>29.4</v>
      </c>
      <c r="N52" s="868"/>
      <c r="O52" s="787"/>
      <c r="P52" s="255"/>
      <c r="Q52" s="255"/>
      <c r="R52" s="255"/>
      <c r="S52" s="255"/>
      <c r="T52" s="255"/>
      <c r="U52" s="255"/>
      <c r="V52" s="255"/>
      <c r="W52" s="255"/>
      <c r="Y52" s="255"/>
      <c r="Z52" s="255"/>
      <c r="AA52" s="255"/>
    </row>
    <row r="53" spans="1:27" ht="13.5" customHeight="1" x14ac:dyDescent="0.2">
      <c r="A53" s="130"/>
      <c r="B53" s="231"/>
      <c r="C53" s="94" t="s">
        <v>236</v>
      </c>
      <c r="D53" s="185"/>
      <c r="E53" s="185"/>
      <c r="F53" s="185"/>
      <c r="G53" s="185"/>
      <c r="H53" s="968">
        <v>1450.3421615442032</v>
      </c>
      <c r="I53" s="968">
        <v>1357.94</v>
      </c>
      <c r="J53" s="968">
        <v>1616.94</v>
      </c>
      <c r="K53" s="968">
        <v>1521.05</v>
      </c>
      <c r="L53" s="1021">
        <v>19.7</v>
      </c>
      <c r="M53" s="1021">
        <v>14.7</v>
      </c>
      <c r="N53" s="868"/>
      <c r="O53" s="787"/>
      <c r="P53" s="255"/>
      <c r="Q53" s="255"/>
      <c r="R53" s="255"/>
      <c r="S53" s="255"/>
      <c r="T53" s="255"/>
      <c r="U53" s="255"/>
      <c r="V53" s="255"/>
      <c r="W53" s="255"/>
      <c r="Y53" s="255"/>
      <c r="Z53" s="255"/>
      <c r="AA53" s="255"/>
    </row>
    <row r="54" spans="1:27" ht="13.5" customHeight="1" x14ac:dyDescent="0.2">
      <c r="A54" s="130"/>
      <c r="B54" s="231"/>
      <c r="C54" s="94" t="s">
        <v>109</v>
      </c>
      <c r="D54" s="185"/>
      <c r="E54" s="185"/>
      <c r="F54" s="185"/>
      <c r="G54" s="185"/>
      <c r="H54" s="968">
        <v>960.46702350550424</v>
      </c>
      <c r="I54" s="968">
        <v>960.78</v>
      </c>
      <c r="J54" s="968">
        <v>1073.17</v>
      </c>
      <c r="K54" s="968">
        <v>1090.75</v>
      </c>
      <c r="L54" s="1021">
        <v>26.9</v>
      </c>
      <c r="M54" s="1021">
        <v>30.8</v>
      </c>
      <c r="N54" s="868"/>
      <c r="O54" s="787"/>
      <c r="P54" s="255"/>
      <c r="Q54" s="255"/>
      <c r="R54" s="255"/>
      <c r="S54" s="255"/>
      <c r="T54" s="255"/>
      <c r="U54" s="255"/>
      <c r="V54" s="255"/>
      <c r="W54" s="255"/>
      <c r="Y54" s="255"/>
      <c r="Z54" s="255"/>
      <c r="AA54" s="255"/>
    </row>
    <row r="55" spans="1:27" ht="13.5" customHeight="1" x14ac:dyDescent="0.2">
      <c r="A55" s="130"/>
      <c r="B55" s="231"/>
      <c r="C55" s="183" t="s">
        <v>467</v>
      </c>
      <c r="D55" s="132"/>
      <c r="E55" s="133"/>
      <c r="F55" s="182"/>
      <c r="G55" s="144"/>
      <c r="H55" s="972"/>
      <c r="I55" s="972"/>
      <c r="J55" s="972"/>
      <c r="K55" s="972"/>
      <c r="L55" s="972"/>
      <c r="M55" s="972"/>
      <c r="N55" s="972"/>
      <c r="O55" s="130"/>
    </row>
    <row r="56" spans="1:27" ht="13.5" customHeight="1" x14ac:dyDescent="0.2">
      <c r="A56" s="130"/>
      <c r="B56" s="231"/>
      <c r="C56" s="1566" t="s">
        <v>455</v>
      </c>
      <c r="D56" s="1566"/>
      <c r="E56" s="1566"/>
      <c r="F56" s="1566"/>
      <c r="G56" s="1566"/>
      <c r="H56" s="1566"/>
      <c r="I56" s="1566"/>
      <c r="J56" s="1566"/>
      <c r="K56" s="1566"/>
      <c r="L56" s="1566"/>
      <c r="M56" s="1566"/>
      <c r="N56" s="1566"/>
      <c r="O56" s="130"/>
    </row>
    <row r="57" spans="1:27" ht="13.5" customHeight="1" x14ac:dyDescent="0.2">
      <c r="A57" s="130"/>
      <c r="B57" s="235">
        <v>14</v>
      </c>
      <c r="C57" s="1555">
        <v>43556</v>
      </c>
      <c r="D57" s="1555"/>
      <c r="E57" s="132"/>
      <c r="F57" s="132"/>
      <c r="G57" s="132"/>
      <c r="H57" s="132"/>
      <c r="I57" s="132"/>
      <c r="J57" s="132"/>
      <c r="K57" s="132"/>
      <c r="L57" s="132"/>
      <c r="M57" s="132"/>
      <c r="O57" s="130"/>
    </row>
    <row r="60" spans="1:27" x14ac:dyDescent="0.2">
      <c r="T60" s="131">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67" t="s">
        <v>288</v>
      </c>
      <c r="C1" s="1567"/>
      <c r="D1" s="1567"/>
      <c r="E1" s="210"/>
      <c r="F1" s="210"/>
      <c r="G1" s="210"/>
      <c r="H1" s="210"/>
      <c r="I1" s="210"/>
      <c r="J1" s="246"/>
      <c r="K1" s="2"/>
    </row>
    <row r="2" spans="1:11" ht="6" customHeight="1" x14ac:dyDescent="0.2">
      <c r="A2" s="2"/>
      <c r="B2" s="1505"/>
      <c r="C2" s="1505"/>
      <c r="D2" s="1505"/>
      <c r="E2" s="4"/>
      <c r="F2" s="4"/>
      <c r="G2" s="4"/>
      <c r="H2" s="4"/>
      <c r="I2" s="4"/>
      <c r="J2" s="490"/>
      <c r="K2" s="2"/>
    </row>
    <row r="3" spans="1:11" ht="13.5" customHeight="1" thickBot="1" x14ac:dyDescent="0.25">
      <c r="A3" s="2"/>
      <c r="B3" s="4"/>
      <c r="C3" s="4"/>
      <c r="D3" s="4"/>
      <c r="E3" s="650"/>
      <c r="F3" s="650"/>
      <c r="G3" s="650"/>
      <c r="H3" s="650"/>
      <c r="I3" s="650" t="s">
        <v>69</v>
      </c>
      <c r="J3" s="208"/>
      <c r="K3" s="2"/>
    </row>
    <row r="4" spans="1:11" s="7" customFormat="1" ht="13.5" customHeight="1" thickBot="1" x14ac:dyDescent="0.25">
      <c r="A4" s="6"/>
      <c r="B4" s="14"/>
      <c r="C4" s="1568" t="s">
        <v>310</v>
      </c>
      <c r="D4" s="1569"/>
      <c r="E4" s="1569"/>
      <c r="F4" s="1569"/>
      <c r="G4" s="1569"/>
      <c r="H4" s="1569"/>
      <c r="I4" s="1570"/>
      <c r="J4" s="208"/>
      <c r="K4" s="6"/>
    </row>
    <row r="5" spans="1:11" ht="4.5" customHeight="1" x14ac:dyDescent="0.2">
      <c r="A5" s="2"/>
      <c r="B5" s="4"/>
      <c r="C5" s="1571" t="s">
        <v>84</v>
      </c>
      <c r="D5" s="1572"/>
      <c r="E5" s="652"/>
      <c r="F5" s="652"/>
      <c r="G5" s="652"/>
      <c r="H5" s="652"/>
      <c r="I5" s="652"/>
      <c r="J5" s="208"/>
      <c r="K5" s="2"/>
    </row>
    <row r="6" spans="1:11" ht="13.5" customHeight="1" x14ac:dyDescent="0.2">
      <c r="A6" s="2"/>
      <c r="B6" s="4"/>
      <c r="C6" s="1571"/>
      <c r="D6" s="1572"/>
      <c r="E6" s="1573" t="s">
        <v>309</v>
      </c>
      <c r="F6" s="1573"/>
      <c r="G6" s="1573"/>
      <c r="H6" s="1573"/>
      <c r="I6" s="1573"/>
      <c r="J6" s="208"/>
      <c r="K6" s="2"/>
    </row>
    <row r="7" spans="1:11" ht="13.5" customHeight="1" x14ac:dyDescent="0.2">
      <c r="A7" s="2"/>
      <c r="B7" s="4"/>
      <c r="C7" s="1572"/>
      <c r="D7" s="1572"/>
      <c r="E7" s="1122">
        <v>2017</v>
      </c>
      <c r="F7" s="1574">
        <v>2018</v>
      </c>
      <c r="G7" s="1575"/>
      <c r="H7" s="1575"/>
      <c r="I7" s="1575"/>
      <c r="J7" s="208"/>
      <c r="K7" s="2"/>
    </row>
    <row r="8" spans="1:11" ht="13.5" customHeight="1" x14ac:dyDescent="0.2">
      <c r="A8" s="2"/>
      <c r="B8" s="4"/>
      <c r="C8" s="492"/>
      <c r="D8" s="492"/>
      <c r="E8" s="1120" t="s">
        <v>95</v>
      </c>
      <c r="F8" s="1019" t="s">
        <v>92</v>
      </c>
      <c r="G8" s="1120" t="s">
        <v>101</v>
      </c>
      <c r="H8" s="1120" t="s">
        <v>98</v>
      </c>
      <c r="I8" s="1013" t="s">
        <v>95</v>
      </c>
      <c r="J8" s="208"/>
      <c r="K8" s="2"/>
    </row>
    <row r="9" spans="1:11" s="495" customFormat="1" ht="23.25" customHeight="1" x14ac:dyDescent="0.2">
      <c r="A9" s="493"/>
      <c r="B9" s="494"/>
      <c r="C9" s="1577" t="s">
        <v>67</v>
      </c>
      <c r="D9" s="1577"/>
      <c r="E9" s="890">
        <v>5.3</v>
      </c>
      <c r="F9" s="890">
        <v>5.4</v>
      </c>
      <c r="G9" s="890">
        <v>5.4</v>
      </c>
      <c r="H9" s="890">
        <v>5.4</v>
      </c>
      <c r="I9" s="890">
        <v>5.5</v>
      </c>
      <c r="J9" s="553"/>
      <c r="K9" s="493"/>
    </row>
    <row r="10" spans="1:11" ht="18.75" customHeight="1" x14ac:dyDescent="0.2">
      <c r="A10" s="2"/>
      <c r="B10" s="4"/>
      <c r="C10" s="195" t="s">
        <v>295</v>
      </c>
      <c r="D10" s="13"/>
      <c r="E10" s="891">
        <v>10.8</v>
      </c>
      <c r="F10" s="891">
        <v>10.4</v>
      </c>
      <c r="G10" s="891">
        <v>10.4</v>
      </c>
      <c r="H10" s="891">
        <v>10.5</v>
      </c>
      <c r="I10" s="891">
        <v>10.6</v>
      </c>
      <c r="J10" s="553"/>
      <c r="K10" s="2"/>
    </row>
    <row r="11" spans="1:11" ht="18.75" customHeight="1" x14ac:dyDescent="0.2">
      <c r="A11" s="2"/>
      <c r="B11" s="4"/>
      <c r="C11" s="195" t="s">
        <v>228</v>
      </c>
      <c r="D11" s="22"/>
      <c r="E11" s="891">
        <v>7.2</v>
      </c>
      <c r="F11" s="891">
        <v>7.2</v>
      </c>
      <c r="G11" s="891">
        <v>7.1</v>
      </c>
      <c r="H11" s="891">
        <v>7.2</v>
      </c>
      <c r="I11" s="891">
        <v>7.3</v>
      </c>
      <c r="J11" s="553"/>
      <c r="K11" s="2"/>
    </row>
    <row r="12" spans="1:11" ht="18.75" customHeight="1" x14ac:dyDescent="0.2">
      <c r="A12" s="2"/>
      <c r="B12" s="4"/>
      <c r="C12" s="195" t="s">
        <v>229</v>
      </c>
      <c r="D12" s="22"/>
      <c r="E12" s="891">
        <v>4.4000000000000004</v>
      </c>
      <c r="F12" s="891">
        <v>4.5</v>
      </c>
      <c r="G12" s="891">
        <v>4.5</v>
      </c>
      <c r="H12" s="891">
        <v>4.5999999999999996</v>
      </c>
      <c r="I12" s="891">
        <v>4.5999999999999996</v>
      </c>
      <c r="J12" s="553"/>
      <c r="K12" s="2"/>
    </row>
    <row r="13" spans="1:11" ht="18.75" customHeight="1" x14ac:dyDescent="0.2">
      <c r="A13" s="2"/>
      <c r="B13" s="4"/>
      <c r="C13" s="195" t="s">
        <v>83</v>
      </c>
      <c r="D13" s="13"/>
      <c r="E13" s="891">
        <v>4.3</v>
      </c>
      <c r="F13" s="891">
        <v>4.4000000000000004</v>
      </c>
      <c r="G13" s="891">
        <v>4.4000000000000004</v>
      </c>
      <c r="H13" s="891">
        <v>4.5</v>
      </c>
      <c r="I13" s="891">
        <v>4.5</v>
      </c>
      <c r="J13" s="491"/>
      <c r="K13" s="2"/>
    </row>
    <row r="14" spans="1:11" ht="18.75" customHeight="1" x14ac:dyDescent="0.2">
      <c r="A14" s="2"/>
      <c r="B14" s="4"/>
      <c r="C14" s="195" t="s">
        <v>230</v>
      </c>
      <c r="D14" s="22"/>
      <c r="E14" s="891">
        <v>4.5999999999999996</v>
      </c>
      <c r="F14" s="891">
        <v>4.7</v>
      </c>
      <c r="G14" s="891">
        <v>4.7</v>
      </c>
      <c r="H14" s="891">
        <v>4.7</v>
      </c>
      <c r="I14" s="891">
        <v>4.8</v>
      </c>
      <c r="J14" s="491"/>
      <c r="K14" s="2"/>
    </row>
    <row r="15" spans="1:11" ht="18.75" customHeight="1" x14ac:dyDescent="0.2">
      <c r="A15" s="2"/>
      <c r="B15" s="4"/>
      <c r="C15" s="195" t="s">
        <v>82</v>
      </c>
      <c r="D15" s="22"/>
      <c r="E15" s="891">
        <v>4.5</v>
      </c>
      <c r="F15" s="891">
        <v>4.7</v>
      </c>
      <c r="G15" s="891">
        <v>4.7</v>
      </c>
      <c r="H15" s="891">
        <v>4.7</v>
      </c>
      <c r="I15" s="891">
        <v>4.8</v>
      </c>
      <c r="J15" s="491"/>
      <c r="K15" s="2"/>
    </row>
    <row r="16" spans="1:11" ht="18.75" customHeight="1" x14ac:dyDescent="0.2">
      <c r="A16" s="2"/>
      <c r="B16" s="4"/>
      <c r="C16" s="195" t="s">
        <v>231</v>
      </c>
      <c r="D16" s="22"/>
      <c r="E16" s="891">
        <v>4.5</v>
      </c>
      <c r="F16" s="891">
        <v>4.5999999999999996</v>
      </c>
      <c r="G16" s="891">
        <v>4.5999999999999996</v>
      </c>
      <c r="H16" s="891">
        <v>4.7</v>
      </c>
      <c r="I16" s="891">
        <v>4.7</v>
      </c>
      <c r="J16" s="491"/>
      <c r="K16" s="2"/>
    </row>
    <row r="17" spans="1:11" ht="18.75" customHeight="1" x14ac:dyDescent="0.2">
      <c r="A17" s="2"/>
      <c r="B17" s="4"/>
      <c r="C17" s="195" t="s">
        <v>81</v>
      </c>
      <c r="D17" s="22"/>
      <c r="E17" s="891">
        <v>4.4000000000000004</v>
      </c>
      <c r="F17" s="891">
        <v>4.5</v>
      </c>
      <c r="G17" s="891">
        <v>4.5</v>
      </c>
      <c r="H17" s="891">
        <v>4.5999999999999996</v>
      </c>
      <c r="I17" s="891">
        <v>4.5999999999999996</v>
      </c>
      <c r="J17" s="491"/>
      <c r="K17" s="2"/>
    </row>
    <row r="18" spans="1:11" ht="18.75" customHeight="1" x14ac:dyDescent="0.2">
      <c r="A18" s="2"/>
      <c r="B18" s="4"/>
      <c r="C18" s="195" t="s">
        <v>80</v>
      </c>
      <c r="D18" s="22"/>
      <c r="E18" s="891">
        <v>4.9000000000000004</v>
      </c>
      <c r="F18" s="891">
        <v>5.0999999999999996</v>
      </c>
      <c r="G18" s="891">
        <v>5.0999999999999996</v>
      </c>
      <c r="H18" s="891">
        <v>5.0999999999999996</v>
      </c>
      <c r="I18" s="891">
        <v>5.0999999999999996</v>
      </c>
      <c r="J18" s="491"/>
      <c r="K18" s="2"/>
    </row>
    <row r="19" spans="1:11" ht="18.75" customHeight="1" x14ac:dyDescent="0.2">
      <c r="A19" s="2"/>
      <c r="B19" s="4"/>
      <c r="C19" s="195" t="s">
        <v>232</v>
      </c>
      <c r="D19" s="22"/>
      <c r="E19" s="891">
        <v>4.5</v>
      </c>
      <c r="F19" s="891">
        <v>4.5</v>
      </c>
      <c r="G19" s="891">
        <v>4.5</v>
      </c>
      <c r="H19" s="891">
        <v>4.5</v>
      </c>
      <c r="I19" s="891">
        <v>4.5999999999999996</v>
      </c>
      <c r="J19" s="491"/>
      <c r="K19" s="2"/>
    </row>
    <row r="20" spans="1:11" ht="18.75" customHeight="1" x14ac:dyDescent="0.2">
      <c r="A20" s="2"/>
      <c r="B20" s="4"/>
      <c r="C20" s="195" t="s">
        <v>79</v>
      </c>
      <c r="D20" s="13"/>
      <c r="E20" s="891">
        <v>5.2</v>
      </c>
      <c r="F20" s="891">
        <v>5.2</v>
      </c>
      <c r="G20" s="891">
        <v>5.2</v>
      </c>
      <c r="H20" s="891">
        <v>5.3</v>
      </c>
      <c r="I20" s="891">
        <v>5.2</v>
      </c>
      <c r="J20" s="491"/>
      <c r="K20" s="2"/>
    </row>
    <row r="21" spans="1:11" ht="18.75" customHeight="1" x14ac:dyDescent="0.2">
      <c r="A21" s="2"/>
      <c r="B21" s="4"/>
      <c r="C21" s="195" t="s">
        <v>233</v>
      </c>
      <c r="D21" s="22"/>
      <c r="E21" s="891">
        <v>5.2</v>
      </c>
      <c r="F21" s="891">
        <v>5.2</v>
      </c>
      <c r="G21" s="891">
        <v>5.3</v>
      </c>
      <c r="H21" s="891">
        <v>5.3</v>
      </c>
      <c r="I21" s="891">
        <v>5.3</v>
      </c>
      <c r="J21" s="491"/>
      <c r="K21" s="2"/>
    </row>
    <row r="22" spans="1:11" ht="18.75" customHeight="1" x14ac:dyDescent="0.2">
      <c r="A22" s="2"/>
      <c r="B22" s="4"/>
      <c r="C22" s="195" t="s">
        <v>234</v>
      </c>
      <c r="D22" s="22"/>
      <c r="E22" s="891">
        <v>4.9000000000000004</v>
      </c>
      <c r="F22" s="891">
        <v>5</v>
      </c>
      <c r="G22" s="891">
        <v>5</v>
      </c>
      <c r="H22" s="891">
        <v>5</v>
      </c>
      <c r="I22" s="891">
        <v>5.0999999999999996</v>
      </c>
      <c r="J22" s="491"/>
      <c r="K22" s="2"/>
    </row>
    <row r="23" spans="1:11" ht="18.75" customHeight="1" x14ac:dyDescent="0.2">
      <c r="A23" s="2"/>
      <c r="B23" s="4"/>
      <c r="C23" s="195" t="s">
        <v>298</v>
      </c>
      <c r="D23" s="22"/>
      <c r="E23" s="891">
        <v>4.8</v>
      </c>
      <c r="F23" s="891">
        <v>4.9000000000000004</v>
      </c>
      <c r="G23" s="891">
        <v>4.9000000000000004</v>
      </c>
      <c r="H23" s="891">
        <v>5</v>
      </c>
      <c r="I23" s="891">
        <v>5</v>
      </c>
      <c r="J23" s="491"/>
      <c r="K23" s="2"/>
    </row>
    <row r="24" spans="1:11" ht="18.75" customHeight="1" x14ac:dyDescent="0.2">
      <c r="A24" s="2"/>
      <c r="B24" s="4"/>
      <c r="C24" s="195" t="s">
        <v>299</v>
      </c>
      <c r="D24" s="22"/>
      <c r="E24" s="891">
        <v>4.3</v>
      </c>
      <c r="F24" s="891">
        <v>4.4000000000000004</v>
      </c>
      <c r="G24" s="891">
        <v>4.4000000000000004</v>
      </c>
      <c r="H24" s="891">
        <v>4.4000000000000004</v>
      </c>
      <c r="I24" s="891">
        <v>4.4000000000000004</v>
      </c>
      <c r="J24" s="491"/>
      <c r="K24" s="2"/>
    </row>
    <row r="25" spans="1:11" ht="33" customHeight="1" thickBot="1" x14ac:dyDescent="0.25">
      <c r="A25" s="2"/>
      <c r="B25" s="4"/>
      <c r="C25" s="653"/>
      <c r="D25" s="653"/>
      <c r="E25" s="496"/>
      <c r="F25" s="496"/>
      <c r="G25" s="496"/>
      <c r="H25" s="496"/>
      <c r="I25" s="496"/>
      <c r="J25" s="491"/>
      <c r="K25" s="2"/>
    </row>
    <row r="26" spans="1:11" s="7" customFormat="1" ht="13.5" customHeight="1" thickBot="1" x14ac:dyDescent="0.25">
      <c r="A26" s="6"/>
      <c r="B26" s="14"/>
      <c r="C26" s="1568" t="s">
        <v>311</v>
      </c>
      <c r="D26" s="1569"/>
      <c r="E26" s="1569"/>
      <c r="F26" s="1569"/>
      <c r="G26" s="1569"/>
      <c r="H26" s="1569"/>
      <c r="I26" s="1570"/>
      <c r="J26" s="491"/>
      <c r="K26" s="6"/>
    </row>
    <row r="27" spans="1:11" ht="4.5" customHeight="1" x14ac:dyDescent="0.2">
      <c r="A27" s="2"/>
      <c r="B27" s="4"/>
      <c r="C27" s="1571" t="s">
        <v>84</v>
      </c>
      <c r="D27" s="1572"/>
      <c r="E27" s="653"/>
      <c r="F27" s="653"/>
      <c r="G27" s="653"/>
      <c r="H27" s="653"/>
      <c r="I27" s="653"/>
      <c r="J27" s="491"/>
      <c r="K27" s="2"/>
    </row>
    <row r="28" spans="1:11" ht="13.5" customHeight="1" x14ac:dyDescent="0.2">
      <c r="A28" s="2"/>
      <c r="B28" s="4"/>
      <c r="C28" s="1571"/>
      <c r="D28" s="1572"/>
      <c r="E28" s="1573" t="s">
        <v>317</v>
      </c>
      <c r="F28" s="1573"/>
      <c r="G28" s="1573"/>
      <c r="H28" s="1573"/>
      <c r="I28" s="1573"/>
      <c r="J28" s="208"/>
      <c r="K28" s="2"/>
    </row>
    <row r="29" spans="1:11" ht="13.5" customHeight="1" x14ac:dyDescent="0.2">
      <c r="A29" s="2"/>
      <c r="B29" s="4"/>
      <c r="C29" s="1572"/>
      <c r="D29" s="1572"/>
      <c r="E29" s="1122">
        <v>2017</v>
      </c>
      <c r="F29" s="1574">
        <v>2018</v>
      </c>
      <c r="G29" s="1575"/>
      <c r="H29" s="1575"/>
      <c r="I29" s="1575"/>
      <c r="J29" s="208"/>
      <c r="K29" s="2"/>
    </row>
    <row r="30" spans="1:11" ht="13.5" customHeight="1" x14ac:dyDescent="0.2">
      <c r="A30" s="2"/>
      <c r="B30" s="4"/>
      <c r="C30" s="492"/>
      <c r="D30" s="492"/>
      <c r="E30" s="1120" t="s">
        <v>95</v>
      </c>
      <c r="F30" s="1019" t="s">
        <v>92</v>
      </c>
      <c r="G30" s="1120" t="s">
        <v>101</v>
      </c>
      <c r="H30" s="1120" t="s">
        <v>98</v>
      </c>
      <c r="I30" s="1120" t="s">
        <v>95</v>
      </c>
      <c r="J30" s="208"/>
      <c r="K30" s="2"/>
    </row>
    <row r="31" spans="1:11" s="495" customFormat="1" ht="23.25" customHeight="1" x14ac:dyDescent="0.2">
      <c r="A31" s="493"/>
      <c r="B31" s="494"/>
      <c r="C31" s="1577" t="s">
        <v>67</v>
      </c>
      <c r="D31" s="1577"/>
      <c r="E31" s="888">
        <v>924.7</v>
      </c>
      <c r="F31" s="888">
        <v>930.3</v>
      </c>
      <c r="G31" s="888">
        <v>927.6</v>
      </c>
      <c r="H31" s="888">
        <v>937.1</v>
      </c>
      <c r="I31" s="888">
        <v>946.9</v>
      </c>
      <c r="J31" s="553"/>
      <c r="K31" s="493"/>
    </row>
    <row r="32" spans="1:11" ht="18.75" customHeight="1" x14ac:dyDescent="0.2">
      <c r="A32" s="2"/>
      <c r="B32" s="4"/>
      <c r="C32" s="195" t="s">
        <v>295</v>
      </c>
      <c r="D32" s="13"/>
      <c r="E32" s="889">
        <v>1857.2</v>
      </c>
      <c r="F32" s="889">
        <v>1793.7</v>
      </c>
      <c r="G32" s="889">
        <v>1787</v>
      </c>
      <c r="H32" s="889">
        <v>1800.7</v>
      </c>
      <c r="I32" s="889">
        <v>1822.1</v>
      </c>
      <c r="J32" s="553"/>
      <c r="K32" s="2"/>
    </row>
    <row r="33" spans="1:11" ht="18.75" customHeight="1" x14ac:dyDescent="0.2">
      <c r="A33" s="2"/>
      <c r="B33" s="4"/>
      <c r="C33" s="195" t="s">
        <v>228</v>
      </c>
      <c r="D33" s="22"/>
      <c r="E33" s="889">
        <v>1249.4000000000001</v>
      </c>
      <c r="F33" s="889">
        <v>1247</v>
      </c>
      <c r="G33" s="889">
        <v>1223.9000000000001</v>
      </c>
      <c r="H33" s="889">
        <v>1247</v>
      </c>
      <c r="I33" s="889">
        <v>1260.7</v>
      </c>
      <c r="J33" s="553"/>
      <c r="K33" s="2"/>
    </row>
    <row r="34" spans="1:11" ht="18.75" customHeight="1" x14ac:dyDescent="0.2">
      <c r="A34" s="2"/>
      <c r="B34" s="4"/>
      <c r="C34" s="195" t="s">
        <v>229</v>
      </c>
      <c r="D34" s="22"/>
      <c r="E34" s="889">
        <v>766.8</v>
      </c>
      <c r="F34" s="889">
        <v>785.3</v>
      </c>
      <c r="G34" s="889">
        <v>781.9</v>
      </c>
      <c r="H34" s="889">
        <v>792</v>
      </c>
      <c r="I34" s="889">
        <v>798.4</v>
      </c>
      <c r="J34" s="553"/>
      <c r="K34" s="2"/>
    </row>
    <row r="35" spans="1:11" ht="18.75" customHeight="1" x14ac:dyDescent="0.2">
      <c r="A35" s="2"/>
      <c r="B35" s="4"/>
      <c r="C35" s="195" t="s">
        <v>83</v>
      </c>
      <c r="D35" s="13"/>
      <c r="E35" s="889">
        <v>752.4</v>
      </c>
      <c r="F35" s="889">
        <v>759.5</v>
      </c>
      <c r="G35" s="889">
        <v>765.8</v>
      </c>
      <c r="H35" s="889">
        <v>772.5</v>
      </c>
      <c r="I35" s="889">
        <v>784.5</v>
      </c>
      <c r="J35" s="491"/>
      <c r="K35" s="2"/>
    </row>
    <row r="36" spans="1:11" ht="18.75" customHeight="1" x14ac:dyDescent="0.2">
      <c r="A36" s="2"/>
      <c r="B36" s="4"/>
      <c r="C36" s="195" t="s">
        <v>230</v>
      </c>
      <c r="D36" s="22"/>
      <c r="E36" s="889">
        <v>798.9</v>
      </c>
      <c r="F36" s="889">
        <v>809.5</v>
      </c>
      <c r="G36" s="889">
        <v>813.6</v>
      </c>
      <c r="H36" s="889">
        <v>818.7</v>
      </c>
      <c r="I36" s="889">
        <v>825.3</v>
      </c>
      <c r="J36" s="491"/>
      <c r="K36" s="2"/>
    </row>
    <row r="37" spans="1:11" ht="18.75" customHeight="1" x14ac:dyDescent="0.2">
      <c r="A37" s="2"/>
      <c r="B37" s="4"/>
      <c r="C37" s="195" t="s">
        <v>82</v>
      </c>
      <c r="D37" s="22"/>
      <c r="E37" s="889">
        <v>784.9</v>
      </c>
      <c r="F37" s="889">
        <v>806.1</v>
      </c>
      <c r="G37" s="889">
        <v>815.2</v>
      </c>
      <c r="H37" s="889">
        <v>820.6</v>
      </c>
      <c r="I37" s="889">
        <v>832.2</v>
      </c>
      <c r="J37" s="491"/>
      <c r="K37" s="2"/>
    </row>
    <row r="38" spans="1:11" ht="18.75" customHeight="1" x14ac:dyDescent="0.2">
      <c r="A38" s="2"/>
      <c r="B38" s="4"/>
      <c r="C38" s="195" t="s">
        <v>231</v>
      </c>
      <c r="D38" s="22"/>
      <c r="E38" s="889">
        <v>775.2</v>
      </c>
      <c r="F38" s="889">
        <v>798.4</v>
      </c>
      <c r="G38" s="889">
        <v>797.6</v>
      </c>
      <c r="H38" s="889">
        <v>815.9</v>
      </c>
      <c r="I38" s="889">
        <v>812.8</v>
      </c>
      <c r="J38" s="491"/>
      <c r="K38" s="2"/>
    </row>
    <row r="39" spans="1:11" ht="18.75" customHeight="1" x14ac:dyDescent="0.2">
      <c r="A39" s="2"/>
      <c r="B39" s="4"/>
      <c r="C39" s="195" t="s">
        <v>81</v>
      </c>
      <c r="D39" s="22"/>
      <c r="E39" s="889">
        <v>765.2</v>
      </c>
      <c r="F39" s="889">
        <v>781</v>
      </c>
      <c r="G39" s="889">
        <v>783.7</v>
      </c>
      <c r="H39" s="889">
        <v>791.9</v>
      </c>
      <c r="I39" s="889">
        <v>794.1</v>
      </c>
      <c r="J39" s="491"/>
      <c r="K39" s="2"/>
    </row>
    <row r="40" spans="1:11" ht="18.75" customHeight="1" x14ac:dyDescent="0.2">
      <c r="A40" s="2"/>
      <c r="B40" s="4"/>
      <c r="C40" s="195" t="s">
        <v>80</v>
      </c>
      <c r="D40" s="22"/>
      <c r="E40" s="889">
        <v>844.1</v>
      </c>
      <c r="F40" s="889">
        <v>876.1</v>
      </c>
      <c r="G40" s="889">
        <v>876</v>
      </c>
      <c r="H40" s="889">
        <v>882.5</v>
      </c>
      <c r="I40" s="889">
        <v>881.4</v>
      </c>
      <c r="J40" s="491"/>
      <c r="K40" s="2"/>
    </row>
    <row r="41" spans="1:11" ht="18.75" customHeight="1" x14ac:dyDescent="0.2">
      <c r="A41" s="2"/>
      <c r="B41" s="4"/>
      <c r="C41" s="195" t="s">
        <v>232</v>
      </c>
      <c r="D41" s="22"/>
      <c r="E41" s="889">
        <v>773.8</v>
      </c>
      <c r="F41" s="889">
        <v>781.7</v>
      </c>
      <c r="G41" s="889">
        <v>780.9</v>
      </c>
      <c r="H41" s="889">
        <v>787.3</v>
      </c>
      <c r="I41" s="889">
        <v>791</v>
      </c>
      <c r="J41" s="491"/>
      <c r="K41" s="2"/>
    </row>
    <row r="42" spans="1:11" ht="18.75" customHeight="1" x14ac:dyDescent="0.2">
      <c r="A42" s="2"/>
      <c r="B42" s="4"/>
      <c r="C42" s="195" t="s">
        <v>79</v>
      </c>
      <c r="D42" s="13"/>
      <c r="E42" s="889">
        <v>905</v>
      </c>
      <c r="F42" s="889">
        <v>895.4</v>
      </c>
      <c r="G42" s="889">
        <v>895.3</v>
      </c>
      <c r="H42" s="889">
        <v>913.5</v>
      </c>
      <c r="I42" s="889">
        <v>906.3</v>
      </c>
      <c r="J42" s="491"/>
      <c r="K42" s="2"/>
    </row>
    <row r="43" spans="1:11" ht="18.75" customHeight="1" x14ac:dyDescent="0.2">
      <c r="A43" s="2"/>
      <c r="B43" s="4"/>
      <c r="C43" s="195" t="s">
        <v>233</v>
      </c>
      <c r="D43" s="22"/>
      <c r="E43" s="889">
        <v>896.7</v>
      </c>
      <c r="F43" s="889">
        <v>899.1</v>
      </c>
      <c r="G43" s="889">
        <v>912</v>
      </c>
      <c r="H43" s="889">
        <v>913</v>
      </c>
      <c r="I43" s="889">
        <v>912.4</v>
      </c>
      <c r="J43" s="491"/>
      <c r="K43" s="2"/>
    </row>
    <row r="44" spans="1:11" ht="18.75" customHeight="1" x14ac:dyDescent="0.2">
      <c r="A44" s="2"/>
      <c r="B44" s="4"/>
      <c r="C44" s="195" t="s">
        <v>234</v>
      </c>
      <c r="D44" s="22"/>
      <c r="E44" s="889">
        <v>851.3</v>
      </c>
      <c r="F44" s="889">
        <v>864.4</v>
      </c>
      <c r="G44" s="889">
        <v>861.3</v>
      </c>
      <c r="H44" s="889">
        <v>863.5</v>
      </c>
      <c r="I44" s="889">
        <v>874.6</v>
      </c>
      <c r="J44" s="491"/>
      <c r="K44" s="2"/>
    </row>
    <row r="45" spans="1:11" ht="18.75" customHeight="1" x14ac:dyDescent="0.2">
      <c r="A45" s="2"/>
      <c r="B45" s="4"/>
      <c r="C45" s="195" t="s">
        <v>298</v>
      </c>
      <c r="D45" s="22"/>
      <c r="E45" s="889">
        <v>832.7</v>
      </c>
      <c r="F45" s="889">
        <v>852.3</v>
      </c>
      <c r="G45" s="889">
        <v>847.7</v>
      </c>
      <c r="H45" s="889">
        <v>859.8</v>
      </c>
      <c r="I45" s="889">
        <v>868.3</v>
      </c>
      <c r="J45" s="491"/>
      <c r="K45" s="2"/>
    </row>
    <row r="46" spans="1:11" ht="18.75" customHeight="1" x14ac:dyDescent="0.2">
      <c r="A46" s="2"/>
      <c r="B46" s="4"/>
      <c r="C46" s="195" t="s">
        <v>299</v>
      </c>
      <c r="D46" s="22"/>
      <c r="E46" s="889">
        <v>743.1</v>
      </c>
      <c r="F46" s="889">
        <v>757.6</v>
      </c>
      <c r="G46" s="889">
        <v>758.6</v>
      </c>
      <c r="H46" s="889">
        <v>766</v>
      </c>
      <c r="I46" s="889">
        <v>769.9</v>
      </c>
      <c r="J46" s="491"/>
      <c r="K46" s="2"/>
    </row>
    <row r="47" spans="1:11" s="497" customFormat="1" ht="19.5" customHeight="1" x14ac:dyDescent="0.2">
      <c r="A47" s="649"/>
      <c r="B47" s="649"/>
      <c r="C47" s="1578" t="s">
        <v>456</v>
      </c>
      <c r="D47" s="1578"/>
      <c r="E47" s="1578"/>
      <c r="F47" s="1578"/>
      <c r="G47" s="1578"/>
      <c r="H47" s="1578"/>
      <c r="I47" s="1578"/>
      <c r="J47" s="554"/>
      <c r="K47" s="649"/>
    </row>
    <row r="48" spans="1:11" ht="13.5" customHeight="1" x14ac:dyDescent="0.2">
      <c r="A48" s="2"/>
      <c r="B48" s="4"/>
      <c r="C48" s="42" t="s">
        <v>392</v>
      </c>
      <c r="D48" s="652"/>
      <c r="E48" s="652"/>
      <c r="G48" s="961"/>
      <c r="H48" s="652"/>
      <c r="I48" s="652"/>
      <c r="J48" s="491"/>
      <c r="K48" s="2"/>
    </row>
    <row r="49" spans="1:11" ht="13.5" customHeight="1" x14ac:dyDescent="0.2">
      <c r="A49" s="2"/>
      <c r="B49" s="2"/>
      <c r="C49" s="2"/>
      <c r="D49" s="649"/>
      <c r="E49" s="4"/>
      <c r="F49" s="4"/>
      <c r="G49" s="4"/>
      <c r="H49" s="1576">
        <v>43556</v>
      </c>
      <c r="I49" s="1576"/>
      <c r="J49" s="245">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Normal="100" workbookViewId="0"/>
  </sheetViews>
  <sheetFormatPr defaultRowHeight="12.75" x14ac:dyDescent="0.2"/>
  <cols>
    <col min="1" max="1" width="1" style="375" customWidth="1"/>
    <col min="2" max="2" width="2.5703125" style="375" customWidth="1"/>
    <col min="3" max="3" width="2.28515625" style="375" customWidth="1"/>
    <col min="4" max="4" width="26" style="432" customWidth="1"/>
    <col min="5" max="6" width="5" style="432"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2"/>
      <c r="C1" s="1586" t="s">
        <v>34</v>
      </c>
      <c r="D1" s="1586"/>
      <c r="E1" s="1586"/>
      <c r="F1" s="1586"/>
      <c r="G1" s="380"/>
      <c r="H1" s="380"/>
      <c r="I1" s="380"/>
      <c r="J1" s="1596" t="s">
        <v>375</v>
      </c>
      <c r="K1" s="1596"/>
      <c r="L1" s="1596"/>
      <c r="M1" s="1596"/>
      <c r="N1" s="1596"/>
      <c r="O1" s="1596"/>
      <c r="P1" s="1596"/>
      <c r="Q1" s="557"/>
      <c r="R1" s="557"/>
      <c r="S1" s="370"/>
    </row>
    <row r="2" spans="1:19" ht="6" customHeight="1" x14ac:dyDescent="0.2">
      <c r="A2" s="556"/>
      <c r="B2" s="485"/>
      <c r="C2" s="854"/>
      <c r="D2" s="898"/>
      <c r="E2" s="421"/>
      <c r="F2" s="421"/>
      <c r="G2" s="421"/>
      <c r="H2" s="421"/>
      <c r="I2" s="421"/>
      <c r="J2" s="421"/>
      <c r="K2" s="421"/>
      <c r="L2" s="421"/>
      <c r="M2" s="421"/>
      <c r="N2" s="421"/>
      <c r="O2" s="421"/>
      <c r="P2" s="421"/>
      <c r="Q2" s="421"/>
      <c r="R2" s="380"/>
      <c r="S2" s="380"/>
    </row>
    <row r="3" spans="1:19" ht="11.25" customHeight="1" thickBot="1" x14ac:dyDescent="0.25">
      <c r="A3" s="370"/>
      <c r="B3" s="433"/>
      <c r="C3" s="429"/>
      <c r="D3" s="429"/>
      <c r="E3" s="380"/>
      <c r="F3" s="380"/>
      <c r="G3" s="380"/>
      <c r="H3" s="380"/>
      <c r="I3" s="380"/>
      <c r="J3" s="681"/>
      <c r="K3" s="681"/>
      <c r="L3" s="681"/>
      <c r="M3" s="681"/>
      <c r="N3" s="681"/>
      <c r="O3" s="681"/>
      <c r="P3" s="681"/>
      <c r="Q3" s="681" t="s">
        <v>69</v>
      </c>
      <c r="R3" s="380"/>
      <c r="S3" s="380"/>
    </row>
    <row r="4" spans="1:19" ht="13.5" customHeight="1" thickBot="1" x14ac:dyDescent="0.25">
      <c r="A4" s="370"/>
      <c r="B4" s="433"/>
      <c r="C4" s="1587" t="s">
        <v>127</v>
      </c>
      <c r="D4" s="1588"/>
      <c r="E4" s="1588"/>
      <c r="F4" s="1588"/>
      <c r="G4" s="1588"/>
      <c r="H4" s="1588"/>
      <c r="I4" s="1588"/>
      <c r="J4" s="1588"/>
      <c r="K4" s="1588"/>
      <c r="L4" s="1588"/>
      <c r="M4" s="1588"/>
      <c r="N4" s="1588"/>
      <c r="O4" s="1588"/>
      <c r="P4" s="1588"/>
      <c r="Q4" s="1589"/>
      <c r="R4" s="380"/>
      <c r="S4" s="380"/>
    </row>
    <row r="5" spans="1:19" ht="3.75" customHeight="1" x14ac:dyDescent="0.2">
      <c r="A5" s="370"/>
      <c r="B5" s="433"/>
      <c r="C5" s="429"/>
      <c r="D5" s="429"/>
      <c r="E5" s="380"/>
      <c r="F5" s="380"/>
      <c r="G5" s="388"/>
      <c r="H5" s="380"/>
      <c r="I5" s="380"/>
      <c r="J5" s="443"/>
      <c r="K5" s="443"/>
      <c r="L5" s="443"/>
      <c r="M5" s="443"/>
      <c r="N5" s="443"/>
      <c r="O5" s="443"/>
      <c r="P5" s="443"/>
      <c r="Q5" s="443"/>
      <c r="R5" s="380"/>
      <c r="S5" s="380"/>
    </row>
    <row r="6" spans="1:19" ht="13.5" customHeight="1" x14ac:dyDescent="0.2">
      <c r="A6" s="370"/>
      <c r="B6" s="433"/>
      <c r="C6" s="1590" t="s">
        <v>126</v>
      </c>
      <c r="D6" s="1591"/>
      <c r="E6" s="1591"/>
      <c r="F6" s="1591"/>
      <c r="G6" s="1591"/>
      <c r="H6" s="1591"/>
      <c r="I6" s="1591"/>
      <c r="J6" s="1591"/>
      <c r="K6" s="1591"/>
      <c r="L6" s="1591"/>
      <c r="M6" s="1591"/>
      <c r="N6" s="1591"/>
      <c r="O6" s="1591"/>
      <c r="P6" s="1591"/>
      <c r="Q6" s="1592"/>
      <c r="R6" s="380"/>
      <c r="S6" s="380"/>
    </row>
    <row r="7" spans="1:19" ht="2.25" customHeight="1" x14ac:dyDescent="0.2">
      <c r="A7" s="370"/>
      <c r="B7" s="433"/>
      <c r="C7" s="1593" t="s">
        <v>77</v>
      </c>
      <c r="D7" s="1593"/>
      <c r="E7" s="387"/>
      <c r="F7" s="387"/>
      <c r="G7" s="1595">
        <v>2014</v>
      </c>
      <c r="H7" s="1595"/>
      <c r="I7" s="1595"/>
      <c r="J7" s="1595"/>
      <c r="K7" s="1595"/>
      <c r="L7" s="1595"/>
      <c r="M7" s="1595"/>
      <c r="N7" s="1595"/>
      <c r="O7" s="1595"/>
      <c r="P7" s="1595"/>
      <c r="Q7" s="1595"/>
      <c r="R7" s="380"/>
      <c r="S7" s="380"/>
    </row>
    <row r="8" spans="1:19" ht="11.25" customHeight="1" x14ac:dyDescent="0.2">
      <c r="A8" s="370"/>
      <c r="B8" s="433"/>
      <c r="C8" s="1594"/>
      <c r="D8" s="1594"/>
      <c r="E8" s="1598">
        <v>2018</v>
      </c>
      <c r="F8" s="1598"/>
      <c r="G8" s="1598"/>
      <c r="H8" s="1598"/>
      <c r="I8" s="1598"/>
      <c r="J8" s="1598"/>
      <c r="K8" s="1598"/>
      <c r="L8" s="1598"/>
      <c r="M8" s="1598"/>
      <c r="N8" s="1598"/>
      <c r="O8" s="1599">
        <v>2019</v>
      </c>
      <c r="P8" s="1598"/>
      <c r="Q8" s="1598"/>
      <c r="R8" s="380"/>
      <c r="S8" s="380"/>
    </row>
    <row r="9" spans="1:19" ht="11.25" customHeight="1" x14ac:dyDescent="0.2">
      <c r="A9" s="370"/>
      <c r="B9" s="433"/>
      <c r="C9" s="385"/>
      <c r="D9" s="385"/>
      <c r="E9" s="753" t="s">
        <v>102</v>
      </c>
      <c r="F9" s="904" t="s">
        <v>101</v>
      </c>
      <c r="G9" s="753" t="s">
        <v>100</v>
      </c>
      <c r="H9" s="753" t="s">
        <v>99</v>
      </c>
      <c r="I9" s="753" t="s">
        <v>98</v>
      </c>
      <c r="J9" s="904" t="s">
        <v>97</v>
      </c>
      <c r="K9" s="753" t="s">
        <v>96</v>
      </c>
      <c r="L9" s="753" t="s">
        <v>95</v>
      </c>
      <c r="M9" s="753" t="s">
        <v>94</v>
      </c>
      <c r="N9" s="753" t="s">
        <v>93</v>
      </c>
      <c r="O9" s="753" t="s">
        <v>92</v>
      </c>
      <c r="P9" s="753" t="s">
        <v>103</v>
      </c>
      <c r="Q9" s="753" t="s">
        <v>102</v>
      </c>
      <c r="R9" s="487"/>
      <c r="S9" s="380"/>
    </row>
    <row r="10" spans="1:19" s="448" customFormat="1" ht="16.5" customHeight="1" x14ac:dyDescent="0.2">
      <c r="A10" s="444"/>
      <c r="B10" s="445"/>
      <c r="C10" s="1519" t="s">
        <v>104</v>
      </c>
      <c r="D10" s="1519"/>
      <c r="E10" s="446">
        <v>26</v>
      </c>
      <c r="F10" s="446">
        <v>27</v>
      </c>
      <c r="G10" s="446">
        <v>40</v>
      </c>
      <c r="H10" s="446">
        <v>39</v>
      </c>
      <c r="I10" s="446">
        <v>28</v>
      </c>
      <c r="J10" s="446">
        <v>33</v>
      </c>
      <c r="K10" s="446">
        <v>27</v>
      </c>
      <c r="L10" s="446">
        <v>27</v>
      </c>
      <c r="M10" s="446">
        <v>19</v>
      </c>
      <c r="N10" s="446">
        <v>25</v>
      </c>
      <c r="O10" s="446">
        <v>14</v>
      </c>
      <c r="P10" s="446">
        <v>26</v>
      </c>
      <c r="Q10" s="446">
        <v>26</v>
      </c>
      <c r="R10" s="446"/>
      <c r="S10" s="447"/>
    </row>
    <row r="11" spans="1:19" s="452" customFormat="1" ht="10.5" customHeight="1" x14ac:dyDescent="0.2">
      <c r="A11" s="449"/>
      <c r="B11" s="450"/>
      <c r="C11" s="853"/>
      <c r="D11" s="532" t="s">
        <v>221</v>
      </c>
      <c r="E11" s="899">
        <v>12</v>
      </c>
      <c r="F11" s="899">
        <v>12</v>
      </c>
      <c r="G11" s="899">
        <v>14</v>
      </c>
      <c r="H11" s="899">
        <v>13</v>
      </c>
      <c r="I11" s="899">
        <v>8</v>
      </c>
      <c r="J11" s="899">
        <v>12</v>
      </c>
      <c r="K11" s="899">
        <v>6</v>
      </c>
      <c r="L11" s="899">
        <v>6</v>
      </c>
      <c r="M11" s="899">
        <v>3</v>
      </c>
      <c r="N11" s="899">
        <v>7</v>
      </c>
      <c r="O11" s="899">
        <v>1</v>
      </c>
      <c r="P11" s="899">
        <v>7</v>
      </c>
      <c r="Q11" s="899">
        <v>12</v>
      </c>
      <c r="R11" s="487"/>
      <c r="S11" s="429"/>
    </row>
    <row r="12" spans="1:19" s="452" customFormat="1" ht="10.5" customHeight="1" x14ac:dyDescent="0.2">
      <c r="A12" s="449"/>
      <c r="B12" s="450"/>
      <c r="C12" s="853"/>
      <c r="D12" s="532" t="s">
        <v>222</v>
      </c>
      <c r="E12" s="899">
        <v>2</v>
      </c>
      <c r="F12" s="899">
        <v>1</v>
      </c>
      <c r="G12" s="899">
        <v>1</v>
      </c>
      <c r="H12" s="899">
        <v>7</v>
      </c>
      <c r="I12" s="899">
        <v>2</v>
      </c>
      <c r="J12" s="899">
        <v>5</v>
      </c>
      <c r="K12" s="899" t="s">
        <v>9</v>
      </c>
      <c r="L12" s="899">
        <v>3</v>
      </c>
      <c r="M12" s="899">
        <v>3</v>
      </c>
      <c r="N12" s="899">
        <v>1</v>
      </c>
      <c r="O12" s="899" t="s">
        <v>9</v>
      </c>
      <c r="P12" s="899">
        <v>3</v>
      </c>
      <c r="Q12" s="899">
        <v>2</v>
      </c>
      <c r="R12" s="487"/>
      <c r="S12" s="429"/>
    </row>
    <row r="13" spans="1:19" s="865" customFormat="1" ht="10.5" customHeight="1" x14ac:dyDescent="0.2">
      <c r="A13" s="894"/>
      <c r="B13" s="895"/>
      <c r="C13" s="893"/>
      <c r="D13" s="532" t="s">
        <v>223</v>
      </c>
      <c r="E13" s="899">
        <v>9</v>
      </c>
      <c r="F13" s="899">
        <v>8</v>
      </c>
      <c r="G13" s="899">
        <v>15</v>
      </c>
      <c r="H13" s="899">
        <v>7</v>
      </c>
      <c r="I13" s="899">
        <v>11</v>
      </c>
      <c r="J13" s="899">
        <v>6</v>
      </c>
      <c r="K13" s="899">
        <v>10</v>
      </c>
      <c r="L13" s="899">
        <v>8</v>
      </c>
      <c r="M13" s="899">
        <v>7</v>
      </c>
      <c r="N13" s="899">
        <v>10</v>
      </c>
      <c r="O13" s="899">
        <v>2</v>
      </c>
      <c r="P13" s="899">
        <v>12</v>
      </c>
      <c r="Q13" s="899">
        <v>9</v>
      </c>
      <c r="R13" s="701"/>
      <c r="S13" s="896"/>
    </row>
    <row r="14" spans="1:19" s="452" customFormat="1" ht="12" customHeight="1" x14ac:dyDescent="0.2">
      <c r="A14" s="449"/>
      <c r="B14" s="450"/>
      <c r="C14" s="853"/>
      <c r="D14" s="532" t="s">
        <v>224</v>
      </c>
      <c r="E14" s="899">
        <v>1</v>
      </c>
      <c r="F14" s="899" t="s">
        <v>9</v>
      </c>
      <c r="G14" s="899" t="s">
        <v>9</v>
      </c>
      <c r="H14" s="899" t="s">
        <v>9</v>
      </c>
      <c r="I14" s="899">
        <v>1</v>
      </c>
      <c r="J14" s="899">
        <v>4</v>
      </c>
      <c r="K14" s="899" t="s">
        <v>9</v>
      </c>
      <c r="L14" s="899">
        <v>2</v>
      </c>
      <c r="M14" s="899">
        <v>1</v>
      </c>
      <c r="N14" s="899">
        <v>1</v>
      </c>
      <c r="O14" s="899">
        <v>5</v>
      </c>
      <c r="P14" s="899">
        <v>2</v>
      </c>
      <c r="Q14" s="899">
        <v>1</v>
      </c>
      <c r="R14" s="451"/>
      <c r="S14" s="429"/>
    </row>
    <row r="15" spans="1:19" s="452" customFormat="1" ht="10.5" customHeight="1" x14ac:dyDescent="0.2">
      <c r="A15" s="449"/>
      <c r="B15" s="450"/>
      <c r="C15" s="853"/>
      <c r="D15" s="532" t="s">
        <v>464</v>
      </c>
      <c r="E15" s="899">
        <v>1</v>
      </c>
      <c r="F15" s="899" t="s">
        <v>9</v>
      </c>
      <c r="G15" s="899" t="s">
        <v>9</v>
      </c>
      <c r="H15" s="899" t="s">
        <v>9</v>
      </c>
      <c r="I15" s="899" t="s">
        <v>9</v>
      </c>
      <c r="J15" s="899" t="s">
        <v>9</v>
      </c>
      <c r="K15" s="899" t="s">
        <v>9</v>
      </c>
      <c r="L15" s="899" t="s">
        <v>9</v>
      </c>
      <c r="M15" s="899" t="s">
        <v>9</v>
      </c>
      <c r="N15" s="899" t="s">
        <v>9</v>
      </c>
      <c r="O15" s="899" t="s">
        <v>9</v>
      </c>
      <c r="P15" s="899" t="s">
        <v>9</v>
      </c>
      <c r="Q15" s="899">
        <v>1</v>
      </c>
      <c r="R15" s="451"/>
      <c r="S15" s="429"/>
    </row>
    <row r="16" spans="1:19" s="452" customFormat="1" ht="10.5" customHeight="1" x14ac:dyDescent="0.2">
      <c r="A16" s="449"/>
      <c r="B16" s="450"/>
      <c r="C16" s="853"/>
      <c r="D16" s="532" t="s">
        <v>226</v>
      </c>
      <c r="E16" s="899" t="s">
        <v>9</v>
      </c>
      <c r="F16" s="899" t="s">
        <v>9</v>
      </c>
      <c r="G16" s="899" t="s">
        <v>9</v>
      </c>
      <c r="H16" s="899" t="s">
        <v>9</v>
      </c>
      <c r="I16" s="899">
        <v>1</v>
      </c>
      <c r="J16" s="899" t="s">
        <v>9</v>
      </c>
      <c r="K16" s="899" t="s">
        <v>9</v>
      </c>
      <c r="L16" s="899" t="s">
        <v>9</v>
      </c>
      <c r="M16" s="899" t="s">
        <v>9</v>
      </c>
      <c r="N16" s="899" t="s">
        <v>9</v>
      </c>
      <c r="O16" s="899" t="s">
        <v>9</v>
      </c>
      <c r="P16" s="899" t="s">
        <v>9</v>
      </c>
      <c r="Q16" s="899" t="s">
        <v>9</v>
      </c>
      <c r="R16" s="451"/>
      <c r="S16" s="429"/>
    </row>
    <row r="17" spans="1:19" s="452" customFormat="1" ht="12" customHeight="1" x14ac:dyDescent="0.2">
      <c r="A17" s="449"/>
      <c r="B17" s="450"/>
      <c r="C17" s="853"/>
      <c r="D17" s="453" t="s">
        <v>227</v>
      </c>
      <c r="E17" s="899">
        <v>1</v>
      </c>
      <c r="F17" s="899">
        <v>6</v>
      </c>
      <c r="G17" s="899">
        <v>10</v>
      </c>
      <c r="H17" s="899">
        <v>12</v>
      </c>
      <c r="I17" s="899">
        <v>5</v>
      </c>
      <c r="J17" s="899">
        <v>6</v>
      </c>
      <c r="K17" s="899">
        <v>11</v>
      </c>
      <c r="L17" s="899">
        <v>8</v>
      </c>
      <c r="M17" s="899">
        <v>5</v>
      </c>
      <c r="N17" s="899">
        <v>6</v>
      </c>
      <c r="O17" s="899">
        <v>6</v>
      </c>
      <c r="P17" s="899">
        <v>2</v>
      </c>
      <c r="Q17" s="899">
        <v>1</v>
      </c>
      <c r="R17" s="451"/>
      <c r="S17" s="429"/>
    </row>
    <row r="18" spans="1:19" s="448" customFormat="1" ht="14.25" customHeight="1" x14ac:dyDescent="0.2">
      <c r="A18" s="454"/>
      <c r="B18" s="455"/>
      <c r="C18" s="851" t="s">
        <v>271</v>
      </c>
      <c r="D18" s="456"/>
      <c r="E18" s="446">
        <v>17</v>
      </c>
      <c r="F18" s="446">
        <v>13</v>
      </c>
      <c r="G18" s="446">
        <v>13</v>
      </c>
      <c r="H18" s="446">
        <v>30</v>
      </c>
      <c r="I18" s="446">
        <v>10</v>
      </c>
      <c r="J18" s="446">
        <v>15</v>
      </c>
      <c r="K18" s="446">
        <v>11</v>
      </c>
      <c r="L18" s="446">
        <v>8</v>
      </c>
      <c r="M18" s="446">
        <v>7</v>
      </c>
      <c r="N18" s="446">
        <v>13</v>
      </c>
      <c r="O18" s="446">
        <v>1</v>
      </c>
      <c r="P18" s="446">
        <v>7</v>
      </c>
      <c r="Q18" s="446">
        <v>17</v>
      </c>
      <c r="R18" s="451"/>
      <c r="S18" s="429"/>
    </row>
    <row r="19" spans="1:19" s="460" customFormat="1" ht="14.25" customHeight="1" x14ac:dyDescent="0.2">
      <c r="A19" s="457"/>
      <c r="B19" s="458"/>
      <c r="C19" s="851" t="s">
        <v>272</v>
      </c>
      <c r="D19" s="897"/>
      <c r="E19" s="459">
        <v>39593</v>
      </c>
      <c r="F19" s="459">
        <v>38630</v>
      </c>
      <c r="G19" s="459">
        <v>58659</v>
      </c>
      <c r="H19" s="459">
        <v>53317</v>
      </c>
      <c r="I19" s="459">
        <v>219060</v>
      </c>
      <c r="J19" s="459">
        <v>87958</v>
      </c>
      <c r="K19" s="459">
        <v>93774</v>
      </c>
      <c r="L19" s="459">
        <v>4240</v>
      </c>
      <c r="M19" s="459">
        <v>20250</v>
      </c>
      <c r="N19" s="459">
        <v>87552</v>
      </c>
      <c r="O19" s="459">
        <v>584</v>
      </c>
      <c r="P19" s="459">
        <v>4689</v>
      </c>
      <c r="Q19" s="459">
        <v>39593</v>
      </c>
      <c r="R19" s="451"/>
      <c r="S19" s="429"/>
    </row>
    <row r="20" spans="1:19" ht="9.75" customHeight="1" x14ac:dyDescent="0.2">
      <c r="A20" s="370"/>
      <c r="B20" s="433"/>
      <c r="C20" s="1580" t="s">
        <v>125</v>
      </c>
      <c r="D20" s="1580"/>
      <c r="E20" s="899" t="s">
        <v>9</v>
      </c>
      <c r="F20" s="899" t="s">
        <v>9</v>
      </c>
      <c r="G20" s="899" t="s">
        <v>9</v>
      </c>
      <c r="H20" s="899" t="s">
        <v>9</v>
      </c>
      <c r="I20" s="899" t="s">
        <v>9</v>
      </c>
      <c r="J20" s="899" t="s">
        <v>9</v>
      </c>
      <c r="K20" s="899" t="s">
        <v>9</v>
      </c>
      <c r="L20" s="899" t="s">
        <v>9</v>
      </c>
      <c r="M20" s="899">
        <v>421</v>
      </c>
      <c r="N20" s="899" t="s">
        <v>9</v>
      </c>
      <c r="O20" s="899" t="s">
        <v>9</v>
      </c>
      <c r="P20" s="899" t="s">
        <v>9</v>
      </c>
      <c r="Q20" s="899" t="s">
        <v>9</v>
      </c>
      <c r="R20" s="451"/>
      <c r="S20" s="429"/>
    </row>
    <row r="21" spans="1:19" ht="9.75" customHeight="1" x14ac:dyDescent="0.2">
      <c r="A21" s="370"/>
      <c r="B21" s="433"/>
      <c r="C21" s="1580" t="s">
        <v>124</v>
      </c>
      <c r="D21" s="1580"/>
      <c r="E21" s="899" t="s">
        <v>9</v>
      </c>
      <c r="F21" s="899" t="s">
        <v>9</v>
      </c>
      <c r="G21" s="899" t="s">
        <v>9</v>
      </c>
      <c r="H21" s="899" t="s">
        <v>9</v>
      </c>
      <c r="I21" s="899" t="s">
        <v>9</v>
      </c>
      <c r="J21" s="899" t="s">
        <v>9</v>
      </c>
      <c r="K21" s="899" t="s">
        <v>9</v>
      </c>
      <c r="L21" s="899" t="s">
        <v>9</v>
      </c>
      <c r="M21" s="899" t="s">
        <v>9</v>
      </c>
      <c r="N21" s="899" t="s">
        <v>9</v>
      </c>
      <c r="O21" s="899" t="s">
        <v>9</v>
      </c>
      <c r="P21" s="899" t="s">
        <v>9</v>
      </c>
      <c r="Q21" s="899" t="s">
        <v>9</v>
      </c>
      <c r="R21" s="487"/>
      <c r="S21" s="380"/>
    </row>
    <row r="22" spans="1:19" ht="9.75" customHeight="1" x14ac:dyDescent="0.2">
      <c r="A22" s="370"/>
      <c r="B22" s="433"/>
      <c r="C22" s="1580" t="s">
        <v>123</v>
      </c>
      <c r="D22" s="1580"/>
      <c r="E22" s="899">
        <v>36545</v>
      </c>
      <c r="F22" s="899">
        <v>30619</v>
      </c>
      <c r="G22" s="899">
        <v>51938</v>
      </c>
      <c r="H22" s="899">
        <v>19123</v>
      </c>
      <c r="I22" s="899">
        <v>6452</v>
      </c>
      <c r="J22" s="899">
        <v>43732</v>
      </c>
      <c r="K22" s="899">
        <v>3355</v>
      </c>
      <c r="L22" s="899">
        <v>831</v>
      </c>
      <c r="M22" s="899" t="s">
        <v>9</v>
      </c>
      <c r="N22" s="899">
        <v>243</v>
      </c>
      <c r="O22" s="899" t="s">
        <v>9</v>
      </c>
      <c r="P22" s="899">
        <v>2452</v>
      </c>
      <c r="Q22" s="899">
        <v>36545</v>
      </c>
      <c r="R22" s="487"/>
      <c r="S22" s="380"/>
    </row>
    <row r="23" spans="1:19" ht="9.75" customHeight="1" x14ac:dyDescent="0.2">
      <c r="A23" s="370"/>
      <c r="B23" s="433"/>
      <c r="C23" s="1580" t="s">
        <v>122</v>
      </c>
      <c r="D23" s="1580"/>
      <c r="E23" s="899" t="s">
        <v>9</v>
      </c>
      <c r="F23" s="899" t="s">
        <v>9</v>
      </c>
      <c r="G23" s="899" t="s">
        <v>9</v>
      </c>
      <c r="H23" s="899" t="s">
        <v>9</v>
      </c>
      <c r="I23" s="899" t="s">
        <v>9</v>
      </c>
      <c r="J23" s="899" t="s">
        <v>9</v>
      </c>
      <c r="K23" s="899" t="s">
        <v>9</v>
      </c>
      <c r="L23" s="899" t="s">
        <v>9</v>
      </c>
      <c r="M23" s="899" t="s">
        <v>9</v>
      </c>
      <c r="N23" s="899" t="s">
        <v>9</v>
      </c>
      <c r="O23" s="899" t="s">
        <v>9</v>
      </c>
      <c r="P23" s="899" t="s">
        <v>9</v>
      </c>
      <c r="Q23" s="899" t="s">
        <v>9</v>
      </c>
      <c r="R23" s="487"/>
      <c r="S23" s="380"/>
    </row>
    <row r="24" spans="1:19" ht="9.75" customHeight="1" x14ac:dyDescent="0.2">
      <c r="A24" s="370"/>
      <c r="B24" s="433"/>
      <c r="C24" s="1580" t="s">
        <v>121</v>
      </c>
      <c r="D24" s="1580"/>
      <c r="E24" s="899">
        <v>344</v>
      </c>
      <c r="F24" s="899" t="s">
        <v>9</v>
      </c>
      <c r="G24" s="899">
        <v>34</v>
      </c>
      <c r="H24" s="899" t="s">
        <v>9</v>
      </c>
      <c r="I24" s="899" t="s">
        <v>9</v>
      </c>
      <c r="J24" s="899" t="s">
        <v>9</v>
      </c>
      <c r="K24" s="899" t="s">
        <v>9</v>
      </c>
      <c r="L24" s="899" t="s">
        <v>9</v>
      </c>
      <c r="M24" s="899" t="s">
        <v>9</v>
      </c>
      <c r="N24" s="899" t="s">
        <v>9</v>
      </c>
      <c r="O24" s="899" t="s">
        <v>9</v>
      </c>
      <c r="P24" s="899" t="s">
        <v>9</v>
      </c>
      <c r="Q24" s="899">
        <v>344</v>
      </c>
      <c r="R24" s="487"/>
      <c r="S24" s="380"/>
    </row>
    <row r="25" spans="1:19" ht="9.75" customHeight="1" x14ac:dyDescent="0.2">
      <c r="A25" s="370"/>
      <c r="B25" s="433"/>
      <c r="C25" s="1580" t="s">
        <v>120</v>
      </c>
      <c r="D25" s="1580"/>
      <c r="E25" s="899" t="s">
        <v>9</v>
      </c>
      <c r="F25" s="899" t="s">
        <v>9</v>
      </c>
      <c r="G25" s="899" t="s">
        <v>9</v>
      </c>
      <c r="H25" s="899" t="s">
        <v>9</v>
      </c>
      <c r="I25" s="899">
        <v>101988</v>
      </c>
      <c r="J25" s="899" t="s">
        <v>9</v>
      </c>
      <c r="K25" s="899" t="s">
        <v>9</v>
      </c>
      <c r="L25" s="899" t="s">
        <v>9</v>
      </c>
      <c r="M25" s="899" t="s">
        <v>9</v>
      </c>
      <c r="N25" s="899" t="s">
        <v>9</v>
      </c>
      <c r="O25" s="899" t="s">
        <v>9</v>
      </c>
      <c r="P25" s="899" t="s">
        <v>9</v>
      </c>
      <c r="Q25" s="899" t="s">
        <v>9</v>
      </c>
      <c r="R25" s="487"/>
      <c r="S25" s="380"/>
    </row>
    <row r="26" spans="1:19" ht="9.75" customHeight="1" x14ac:dyDescent="0.2">
      <c r="A26" s="370"/>
      <c r="B26" s="433"/>
      <c r="C26" s="1580" t="s">
        <v>119</v>
      </c>
      <c r="D26" s="1580"/>
      <c r="E26" s="899">
        <v>1705</v>
      </c>
      <c r="F26" s="899">
        <v>7488</v>
      </c>
      <c r="G26" s="899">
        <v>4442</v>
      </c>
      <c r="H26" s="899">
        <v>6673</v>
      </c>
      <c r="I26" s="899">
        <v>4125</v>
      </c>
      <c r="J26" s="899">
        <v>3787</v>
      </c>
      <c r="K26" s="899" t="s">
        <v>9</v>
      </c>
      <c r="L26" s="899">
        <v>3340</v>
      </c>
      <c r="M26" s="899" t="s">
        <v>9</v>
      </c>
      <c r="N26" s="899">
        <v>9554</v>
      </c>
      <c r="O26" s="899" t="s">
        <v>9</v>
      </c>
      <c r="P26" s="899" t="s">
        <v>9</v>
      </c>
      <c r="Q26" s="899">
        <v>1705</v>
      </c>
      <c r="R26" s="487"/>
      <c r="S26" s="380"/>
    </row>
    <row r="27" spans="1:19" ht="9.75" customHeight="1" x14ac:dyDescent="0.2">
      <c r="A27" s="370"/>
      <c r="B27" s="433"/>
      <c r="C27" s="1580" t="s">
        <v>118</v>
      </c>
      <c r="D27" s="1580"/>
      <c r="E27" s="899">
        <v>95</v>
      </c>
      <c r="F27" s="899">
        <v>507</v>
      </c>
      <c r="G27" s="899">
        <v>220</v>
      </c>
      <c r="H27" s="899">
        <v>5858</v>
      </c>
      <c r="I27" s="899">
        <v>11081</v>
      </c>
      <c r="J27" s="899">
        <v>1822</v>
      </c>
      <c r="K27" s="899">
        <v>91</v>
      </c>
      <c r="L27" s="899">
        <v>69</v>
      </c>
      <c r="M27" s="899" t="s">
        <v>9</v>
      </c>
      <c r="N27" s="899">
        <v>2108</v>
      </c>
      <c r="O27" s="899">
        <v>584</v>
      </c>
      <c r="P27" s="899" t="s">
        <v>9</v>
      </c>
      <c r="Q27" s="899">
        <v>95</v>
      </c>
      <c r="R27" s="487"/>
      <c r="S27" s="380"/>
    </row>
    <row r="28" spans="1:19" ht="9.75" customHeight="1" x14ac:dyDescent="0.2">
      <c r="A28" s="370"/>
      <c r="B28" s="433"/>
      <c r="C28" s="1580" t="s">
        <v>117</v>
      </c>
      <c r="D28" s="1580"/>
      <c r="E28" s="899" t="s">
        <v>9</v>
      </c>
      <c r="F28" s="899" t="s">
        <v>9</v>
      </c>
      <c r="G28" s="899" t="s">
        <v>9</v>
      </c>
      <c r="H28" s="899">
        <v>26</v>
      </c>
      <c r="I28" s="899">
        <v>64</v>
      </c>
      <c r="J28" s="899">
        <v>29983</v>
      </c>
      <c r="K28" s="899">
        <v>29047</v>
      </c>
      <c r="L28" s="899" t="s">
        <v>9</v>
      </c>
      <c r="M28" s="899">
        <v>18748</v>
      </c>
      <c r="N28" s="899">
        <v>52850</v>
      </c>
      <c r="O28" s="899" t="s">
        <v>9</v>
      </c>
      <c r="P28" s="899" t="s">
        <v>9</v>
      </c>
      <c r="Q28" s="899" t="s">
        <v>9</v>
      </c>
      <c r="R28" s="487"/>
      <c r="S28" s="380"/>
    </row>
    <row r="29" spans="1:19" ht="9.75" customHeight="1" x14ac:dyDescent="0.2">
      <c r="A29" s="370"/>
      <c r="B29" s="433"/>
      <c r="C29" s="1580" t="s">
        <v>116</v>
      </c>
      <c r="D29" s="1580"/>
      <c r="E29" s="899" t="s">
        <v>9</v>
      </c>
      <c r="F29" s="899" t="s">
        <v>9</v>
      </c>
      <c r="G29" s="899" t="s">
        <v>9</v>
      </c>
      <c r="H29" s="899" t="s">
        <v>9</v>
      </c>
      <c r="I29" s="899" t="s">
        <v>9</v>
      </c>
      <c r="J29" s="899">
        <v>8634</v>
      </c>
      <c r="K29" s="899" t="s">
        <v>9</v>
      </c>
      <c r="L29" s="899" t="s">
        <v>9</v>
      </c>
      <c r="M29" s="899">
        <v>975</v>
      </c>
      <c r="N29" s="899" t="s">
        <v>9</v>
      </c>
      <c r="O29" s="899" t="s">
        <v>9</v>
      </c>
      <c r="P29" s="899">
        <v>605</v>
      </c>
      <c r="Q29" s="899" t="s">
        <v>9</v>
      </c>
      <c r="R29" s="487"/>
      <c r="S29" s="380"/>
    </row>
    <row r="30" spans="1:19" ht="9.75" customHeight="1" x14ac:dyDescent="0.2">
      <c r="A30" s="370"/>
      <c r="B30" s="433"/>
      <c r="C30" s="1580" t="s">
        <v>115</v>
      </c>
      <c r="D30" s="1580"/>
      <c r="E30" s="899" t="s">
        <v>9</v>
      </c>
      <c r="F30" s="899" t="s">
        <v>9</v>
      </c>
      <c r="G30" s="899" t="s">
        <v>9</v>
      </c>
      <c r="H30" s="899" t="s">
        <v>9</v>
      </c>
      <c r="I30" s="899" t="s">
        <v>9</v>
      </c>
      <c r="J30" s="899" t="s">
        <v>9</v>
      </c>
      <c r="K30" s="899" t="s">
        <v>9</v>
      </c>
      <c r="L30" s="899" t="s">
        <v>9</v>
      </c>
      <c r="M30" s="899">
        <v>100</v>
      </c>
      <c r="N30" s="899">
        <v>1730</v>
      </c>
      <c r="O30" s="899" t="s">
        <v>9</v>
      </c>
      <c r="P30" s="899">
        <v>1632</v>
      </c>
      <c r="Q30" s="899" t="s">
        <v>9</v>
      </c>
      <c r="R30" s="487"/>
      <c r="S30" s="380"/>
    </row>
    <row r="31" spans="1:19" ht="9.75" customHeight="1" x14ac:dyDescent="0.2">
      <c r="A31" s="370"/>
      <c r="B31" s="433"/>
      <c r="C31" s="1581" t="s">
        <v>398</v>
      </c>
      <c r="D31" s="1581"/>
      <c r="E31" s="899" t="s">
        <v>9</v>
      </c>
      <c r="F31" s="899" t="s">
        <v>9</v>
      </c>
      <c r="G31" s="899" t="s">
        <v>9</v>
      </c>
      <c r="H31" s="899" t="s">
        <v>9</v>
      </c>
      <c r="I31" s="899" t="s">
        <v>9</v>
      </c>
      <c r="J31" s="899" t="s">
        <v>9</v>
      </c>
      <c r="K31" s="899" t="s">
        <v>9</v>
      </c>
      <c r="L31" s="899" t="s">
        <v>9</v>
      </c>
      <c r="M31" s="899" t="s">
        <v>9</v>
      </c>
      <c r="N31" s="899" t="s">
        <v>9</v>
      </c>
      <c r="O31" s="899" t="s">
        <v>9</v>
      </c>
      <c r="P31" s="899" t="s">
        <v>9</v>
      </c>
      <c r="Q31" s="899" t="s">
        <v>9</v>
      </c>
      <c r="R31" s="461"/>
      <c r="S31" s="380"/>
    </row>
    <row r="32" spans="1:19" ht="9.75" customHeight="1" x14ac:dyDescent="0.2">
      <c r="A32" s="370"/>
      <c r="B32" s="433"/>
      <c r="C32" s="1580" t="s">
        <v>114</v>
      </c>
      <c r="D32" s="1580"/>
      <c r="E32" s="899" t="s">
        <v>9</v>
      </c>
      <c r="F32" s="899" t="s">
        <v>9</v>
      </c>
      <c r="G32" s="899">
        <v>1493</v>
      </c>
      <c r="H32" s="899" t="s">
        <v>9</v>
      </c>
      <c r="I32" s="899" t="s">
        <v>9</v>
      </c>
      <c r="J32" s="899" t="s">
        <v>9</v>
      </c>
      <c r="K32" s="899" t="s">
        <v>9</v>
      </c>
      <c r="L32" s="899" t="s">
        <v>9</v>
      </c>
      <c r="M32" s="899" t="s">
        <v>9</v>
      </c>
      <c r="N32" s="899" t="s">
        <v>9</v>
      </c>
      <c r="O32" s="899" t="s">
        <v>9</v>
      </c>
      <c r="P32" s="899" t="s">
        <v>9</v>
      </c>
      <c r="Q32" s="899" t="s">
        <v>9</v>
      </c>
      <c r="R32" s="461"/>
      <c r="S32" s="380"/>
    </row>
    <row r="33" spans="1:19" ht="9.75" customHeight="1" x14ac:dyDescent="0.2">
      <c r="A33" s="370"/>
      <c r="B33" s="433"/>
      <c r="C33" s="1580" t="s">
        <v>113</v>
      </c>
      <c r="D33" s="1580"/>
      <c r="E33" s="899" t="s">
        <v>9</v>
      </c>
      <c r="F33" s="899" t="s">
        <v>9</v>
      </c>
      <c r="G33" s="899">
        <v>322</v>
      </c>
      <c r="H33" s="899" t="s">
        <v>9</v>
      </c>
      <c r="I33" s="899" t="s">
        <v>9</v>
      </c>
      <c r="J33" s="899" t="s">
        <v>9</v>
      </c>
      <c r="K33" s="899" t="s">
        <v>9</v>
      </c>
      <c r="L33" s="899" t="s">
        <v>9</v>
      </c>
      <c r="M33" s="899" t="s">
        <v>9</v>
      </c>
      <c r="N33" s="899">
        <v>21067</v>
      </c>
      <c r="O33" s="899" t="s">
        <v>9</v>
      </c>
      <c r="P33" s="899" t="s">
        <v>9</v>
      </c>
      <c r="Q33" s="899" t="s">
        <v>9</v>
      </c>
      <c r="R33" s="461"/>
      <c r="S33" s="380"/>
    </row>
    <row r="34" spans="1:19" ht="9.75" customHeight="1" x14ac:dyDescent="0.2">
      <c r="A34" s="370">
        <v>4661</v>
      </c>
      <c r="B34" s="433"/>
      <c r="C34" s="1584" t="s">
        <v>112</v>
      </c>
      <c r="D34" s="1584"/>
      <c r="E34" s="899" t="s">
        <v>9</v>
      </c>
      <c r="F34" s="899" t="s">
        <v>9</v>
      </c>
      <c r="G34" s="899" t="s">
        <v>9</v>
      </c>
      <c r="H34" s="899" t="s">
        <v>9</v>
      </c>
      <c r="I34" s="899" t="s">
        <v>9</v>
      </c>
      <c r="J34" s="899" t="s">
        <v>9</v>
      </c>
      <c r="K34" s="899" t="s">
        <v>9</v>
      </c>
      <c r="L34" s="899" t="s">
        <v>9</v>
      </c>
      <c r="M34" s="899" t="s">
        <v>9</v>
      </c>
      <c r="N34" s="899" t="s">
        <v>9</v>
      </c>
      <c r="O34" s="899" t="s">
        <v>9</v>
      </c>
      <c r="P34" s="899" t="s">
        <v>9</v>
      </c>
      <c r="Q34" s="899" t="s">
        <v>9</v>
      </c>
      <c r="R34" s="461"/>
      <c r="S34" s="380"/>
    </row>
    <row r="35" spans="1:19" ht="9.75" customHeight="1" x14ac:dyDescent="0.2">
      <c r="A35" s="370"/>
      <c r="B35" s="433"/>
      <c r="C35" s="1580" t="s">
        <v>111</v>
      </c>
      <c r="D35" s="1580"/>
      <c r="E35" s="899" t="s">
        <v>9</v>
      </c>
      <c r="F35" s="899">
        <v>16</v>
      </c>
      <c r="G35" s="899">
        <v>88</v>
      </c>
      <c r="H35" s="899" t="s">
        <v>9</v>
      </c>
      <c r="I35" s="899" t="s">
        <v>9</v>
      </c>
      <c r="J35" s="899" t="s">
        <v>9</v>
      </c>
      <c r="K35" s="899" t="s">
        <v>9</v>
      </c>
      <c r="L35" s="899" t="s">
        <v>9</v>
      </c>
      <c r="M35" s="899" t="s">
        <v>9</v>
      </c>
      <c r="N35" s="899" t="s">
        <v>9</v>
      </c>
      <c r="O35" s="899" t="s">
        <v>9</v>
      </c>
      <c r="P35" s="899" t="s">
        <v>9</v>
      </c>
      <c r="Q35" s="899">
        <v>904</v>
      </c>
      <c r="R35" s="461"/>
      <c r="S35" s="380"/>
    </row>
    <row r="36" spans="1:19" ht="9.75" customHeight="1" x14ac:dyDescent="0.2">
      <c r="A36" s="370"/>
      <c r="B36" s="433"/>
      <c r="C36" s="1580" t="s">
        <v>110</v>
      </c>
      <c r="D36" s="1580"/>
      <c r="E36" s="899">
        <v>904</v>
      </c>
      <c r="F36" s="899" t="s">
        <v>9</v>
      </c>
      <c r="G36" s="899" t="s">
        <v>9</v>
      </c>
      <c r="H36" s="899">
        <v>21637</v>
      </c>
      <c r="I36" s="899">
        <v>1693</v>
      </c>
      <c r="J36" s="899" t="s">
        <v>9</v>
      </c>
      <c r="K36" s="899">
        <v>61281</v>
      </c>
      <c r="L36" s="899" t="s">
        <v>9</v>
      </c>
      <c r="M36" s="899" t="s">
        <v>9</v>
      </c>
      <c r="N36" s="899" t="s">
        <v>9</v>
      </c>
      <c r="O36" s="899" t="s">
        <v>9</v>
      </c>
      <c r="P36" s="899" t="s">
        <v>9</v>
      </c>
      <c r="Q36" s="899" t="s">
        <v>9</v>
      </c>
      <c r="R36" s="461"/>
      <c r="S36" s="380"/>
    </row>
    <row r="37" spans="1:19" ht="9.75" customHeight="1" x14ac:dyDescent="0.2">
      <c r="A37" s="370"/>
      <c r="B37" s="433"/>
      <c r="C37" s="1580" t="s">
        <v>263</v>
      </c>
      <c r="D37" s="1580"/>
      <c r="E37" s="899" t="s">
        <v>9</v>
      </c>
      <c r="F37" s="899" t="s">
        <v>9</v>
      </c>
      <c r="G37" s="899">
        <v>122</v>
      </c>
      <c r="H37" s="899" t="s">
        <v>9</v>
      </c>
      <c r="I37" s="899" t="s">
        <v>9</v>
      </c>
      <c r="J37" s="899" t="s">
        <v>9</v>
      </c>
      <c r="K37" s="899" t="s">
        <v>9</v>
      </c>
      <c r="L37" s="899" t="s">
        <v>9</v>
      </c>
      <c r="M37" s="899">
        <v>6</v>
      </c>
      <c r="N37" s="899" t="s">
        <v>9</v>
      </c>
      <c r="O37" s="899" t="s">
        <v>9</v>
      </c>
      <c r="P37" s="899" t="s">
        <v>9</v>
      </c>
      <c r="Q37" s="899" t="s">
        <v>9</v>
      </c>
      <c r="R37" s="487"/>
      <c r="S37" s="380"/>
    </row>
    <row r="38" spans="1:19" ht="9.75" customHeight="1" x14ac:dyDescent="0.2">
      <c r="A38" s="370"/>
      <c r="B38" s="433"/>
      <c r="C38" s="1580" t="s">
        <v>109</v>
      </c>
      <c r="D38" s="1580"/>
      <c r="E38" s="899" t="s">
        <v>9</v>
      </c>
      <c r="F38" s="899" t="s">
        <v>9</v>
      </c>
      <c r="G38" s="899" t="s">
        <v>9</v>
      </c>
      <c r="H38" s="899" t="s">
        <v>9</v>
      </c>
      <c r="I38" s="899" t="s">
        <v>9</v>
      </c>
      <c r="J38" s="899" t="s">
        <v>9</v>
      </c>
      <c r="K38" s="899" t="s">
        <v>9</v>
      </c>
      <c r="L38" s="899" t="s">
        <v>9</v>
      </c>
      <c r="M38" s="899" t="s">
        <v>9</v>
      </c>
      <c r="N38" s="899" t="s">
        <v>9</v>
      </c>
      <c r="O38" s="899" t="s">
        <v>9</v>
      </c>
      <c r="P38" s="899" t="s">
        <v>9</v>
      </c>
      <c r="Q38" s="899" t="s">
        <v>9</v>
      </c>
      <c r="R38" s="487"/>
      <c r="S38" s="380"/>
    </row>
    <row r="39" spans="1:19" ht="9.75" customHeight="1" x14ac:dyDescent="0.2">
      <c r="A39" s="370"/>
      <c r="B39" s="433"/>
      <c r="C39" s="1580" t="s">
        <v>108</v>
      </c>
      <c r="D39" s="1580"/>
      <c r="E39" s="899" t="s">
        <v>9</v>
      </c>
      <c r="F39" s="899" t="s">
        <v>9</v>
      </c>
      <c r="G39" s="899" t="s">
        <v>9</v>
      </c>
      <c r="H39" s="899" t="s">
        <v>9</v>
      </c>
      <c r="I39" s="899" t="s">
        <v>9</v>
      </c>
      <c r="J39" s="899" t="s">
        <v>9</v>
      </c>
      <c r="K39" s="899" t="s">
        <v>9</v>
      </c>
      <c r="L39" s="899" t="s">
        <v>9</v>
      </c>
      <c r="M39" s="899" t="s">
        <v>9</v>
      </c>
      <c r="N39" s="899" t="s">
        <v>9</v>
      </c>
      <c r="O39" s="899" t="s">
        <v>9</v>
      </c>
      <c r="P39" s="899" t="s">
        <v>9</v>
      </c>
      <c r="Q39" s="899" t="s">
        <v>9</v>
      </c>
      <c r="R39" s="487"/>
      <c r="S39" s="380"/>
    </row>
    <row r="40" spans="1:19" s="452" customFormat="1" ht="9.75" customHeight="1" x14ac:dyDescent="0.2">
      <c r="A40" s="449"/>
      <c r="B40" s="450"/>
      <c r="C40" s="1580" t="s">
        <v>107</v>
      </c>
      <c r="D40" s="1580"/>
      <c r="E40" s="899" t="s">
        <v>9</v>
      </c>
      <c r="F40" s="899" t="s">
        <v>9</v>
      </c>
      <c r="G40" s="899" t="s">
        <v>9</v>
      </c>
      <c r="H40" s="899" t="s">
        <v>9</v>
      </c>
      <c r="I40" s="899" t="s">
        <v>9</v>
      </c>
      <c r="J40" s="899" t="s">
        <v>9</v>
      </c>
      <c r="K40" s="899" t="s">
        <v>9</v>
      </c>
      <c r="L40" s="899" t="s">
        <v>9</v>
      </c>
      <c r="M40" s="899" t="s">
        <v>9</v>
      </c>
      <c r="N40" s="899" t="s">
        <v>9</v>
      </c>
      <c r="O40" s="899" t="s">
        <v>9</v>
      </c>
      <c r="P40" s="899" t="s">
        <v>9</v>
      </c>
      <c r="Q40" s="899" t="s">
        <v>9</v>
      </c>
      <c r="R40" s="487"/>
      <c r="S40" s="429"/>
    </row>
    <row r="41" spans="1:19" s="452" customFormat="1" ht="9.75" customHeight="1" x14ac:dyDescent="0.2">
      <c r="A41" s="449"/>
      <c r="B41" s="450"/>
      <c r="C41" s="1600" t="s">
        <v>106</v>
      </c>
      <c r="D41" s="1600"/>
      <c r="E41" s="899" t="s">
        <v>9</v>
      </c>
      <c r="F41" s="899" t="s">
        <v>9</v>
      </c>
      <c r="G41" s="899" t="s">
        <v>9</v>
      </c>
      <c r="H41" s="899" t="s">
        <v>9</v>
      </c>
      <c r="I41" s="899">
        <v>93657</v>
      </c>
      <c r="J41" s="899" t="s">
        <v>9</v>
      </c>
      <c r="K41" s="899" t="s">
        <v>9</v>
      </c>
      <c r="L41" s="899" t="s">
        <v>9</v>
      </c>
      <c r="M41" s="899" t="s">
        <v>9</v>
      </c>
      <c r="N41" s="899" t="s">
        <v>9</v>
      </c>
      <c r="O41" s="899" t="s">
        <v>9</v>
      </c>
      <c r="P41" s="899" t="s">
        <v>9</v>
      </c>
      <c r="Q41" s="899" t="s">
        <v>9</v>
      </c>
      <c r="R41" s="487"/>
      <c r="S41" s="429"/>
    </row>
    <row r="42" spans="1:19" s="384" customFormat="1" ht="30" customHeight="1" x14ac:dyDescent="0.2">
      <c r="A42" s="382"/>
      <c r="B42" s="529"/>
      <c r="C42" s="1601" t="s">
        <v>444</v>
      </c>
      <c r="D42" s="1601"/>
      <c r="E42" s="1601"/>
      <c r="F42" s="1601"/>
      <c r="G42" s="1601"/>
      <c r="H42" s="1601"/>
      <c r="I42" s="1601"/>
      <c r="J42" s="1601"/>
      <c r="K42" s="1601"/>
      <c r="L42" s="1601"/>
      <c r="M42" s="1601"/>
      <c r="N42" s="1601"/>
      <c r="O42" s="1601"/>
      <c r="P42" s="1601"/>
      <c r="Q42" s="1601"/>
      <c r="R42" s="583"/>
      <c r="S42" s="383"/>
    </row>
    <row r="43" spans="1:19" ht="13.5" customHeight="1" x14ac:dyDescent="0.2">
      <c r="A43" s="370"/>
      <c r="B43" s="433"/>
      <c r="C43" s="1590" t="s">
        <v>176</v>
      </c>
      <c r="D43" s="1591"/>
      <c r="E43" s="1591"/>
      <c r="F43" s="1591"/>
      <c r="G43" s="1591"/>
      <c r="H43" s="1591"/>
      <c r="I43" s="1591"/>
      <c r="J43" s="1591"/>
      <c r="K43" s="1591"/>
      <c r="L43" s="1591"/>
      <c r="M43" s="1591"/>
      <c r="N43" s="1591"/>
      <c r="O43" s="1591"/>
      <c r="P43" s="1591"/>
      <c r="Q43" s="1592"/>
      <c r="R43" s="380"/>
      <c r="S43" s="380"/>
    </row>
    <row r="44" spans="1:19" s="475" customFormat="1" ht="2.25" customHeight="1" x14ac:dyDescent="0.2">
      <c r="A44" s="472"/>
      <c r="B44" s="473"/>
      <c r="C44" s="1582" t="s">
        <v>77</v>
      </c>
      <c r="D44" s="1582"/>
      <c r="E44" s="777"/>
      <c r="F44" s="777"/>
      <c r="G44" s="777"/>
      <c r="H44" s="777"/>
      <c r="I44" s="777"/>
      <c r="J44" s="777"/>
      <c r="K44" s="777"/>
      <c r="L44" s="777"/>
      <c r="M44" s="777"/>
      <c r="N44" s="777"/>
      <c r="O44" s="777"/>
      <c r="P44" s="777"/>
      <c r="Q44" s="777"/>
      <c r="R44" s="410"/>
      <c r="S44" s="410"/>
    </row>
    <row r="45" spans="1:19" ht="11.25" customHeight="1" x14ac:dyDescent="0.2">
      <c r="A45" s="370"/>
      <c r="B45" s="433"/>
      <c r="C45" s="1583"/>
      <c r="D45" s="1583"/>
      <c r="E45" s="858">
        <v>2006</v>
      </c>
      <c r="F45" s="858">
        <v>2007</v>
      </c>
      <c r="G45" s="726">
        <v>2008</v>
      </c>
      <c r="H45" s="858">
        <v>2009</v>
      </c>
      <c r="I45" s="858">
        <v>2010</v>
      </c>
      <c r="J45" s="726">
        <v>2011</v>
      </c>
      <c r="K45" s="858">
        <v>2012</v>
      </c>
      <c r="L45" s="858">
        <v>2013</v>
      </c>
      <c r="M45" s="726">
        <v>2014</v>
      </c>
      <c r="N45" s="858">
        <v>2015</v>
      </c>
      <c r="O45" s="858">
        <v>2016</v>
      </c>
      <c r="P45" s="726">
        <v>2017</v>
      </c>
      <c r="Q45" s="726">
        <v>2018</v>
      </c>
      <c r="R45" s="487"/>
      <c r="S45" s="380"/>
    </row>
    <row r="46" spans="1:19" s="863" customFormat="1" ht="11.25" customHeight="1" x14ac:dyDescent="0.2">
      <c r="A46" s="859"/>
      <c r="B46" s="860"/>
      <c r="C46" s="1579" t="s">
        <v>67</v>
      </c>
      <c r="D46" s="1579"/>
      <c r="E46" s="864">
        <v>396</v>
      </c>
      <c r="F46" s="864">
        <v>343</v>
      </c>
      <c r="G46" s="864">
        <v>441</v>
      </c>
      <c r="H46" s="864">
        <v>361</v>
      </c>
      <c r="I46" s="864">
        <v>352</v>
      </c>
      <c r="J46" s="864">
        <v>200</v>
      </c>
      <c r="K46" s="864">
        <v>107</v>
      </c>
      <c r="L46" s="864">
        <v>106</v>
      </c>
      <c r="M46" s="864">
        <v>174</v>
      </c>
      <c r="N46" s="864">
        <v>182</v>
      </c>
      <c r="O46" s="864">
        <v>210</v>
      </c>
      <c r="P46" s="864">
        <v>310</v>
      </c>
      <c r="Q46" s="864">
        <v>311</v>
      </c>
      <c r="R46" s="861"/>
      <c r="S46" s="862"/>
    </row>
    <row r="47" spans="1:19" s="863" customFormat="1" ht="11.25" customHeight="1" x14ac:dyDescent="0.2">
      <c r="A47" s="859"/>
      <c r="B47" s="860"/>
      <c r="C47" s="1608" t="s">
        <v>373</v>
      </c>
      <c r="D47" s="1579"/>
      <c r="E47" s="864">
        <v>258</v>
      </c>
      <c r="F47" s="864">
        <v>268</v>
      </c>
      <c r="G47" s="864">
        <v>304</v>
      </c>
      <c r="H47" s="864">
        <v>258</v>
      </c>
      <c r="I47" s="864">
        <v>234</v>
      </c>
      <c r="J47" s="864">
        <v>182</v>
      </c>
      <c r="K47" s="864">
        <v>93</v>
      </c>
      <c r="L47" s="864">
        <v>97</v>
      </c>
      <c r="M47" s="864">
        <v>161</v>
      </c>
      <c r="N47" s="864">
        <v>145</v>
      </c>
      <c r="O47" s="864">
        <v>175</v>
      </c>
      <c r="P47" s="864">
        <v>226</v>
      </c>
      <c r="Q47" s="864">
        <v>234</v>
      </c>
      <c r="R47" s="861"/>
      <c r="S47" s="862"/>
    </row>
    <row r="48" spans="1:19" s="452" customFormat="1" ht="10.5" customHeight="1" x14ac:dyDescent="0.2">
      <c r="A48" s="449"/>
      <c r="B48" s="450"/>
      <c r="C48" s="857"/>
      <c r="D48" s="532" t="s">
        <v>221</v>
      </c>
      <c r="E48" s="899">
        <v>153</v>
      </c>
      <c r="F48" s="899">
        <v>160</v>
      </c>
      <c r="G48" s="899">
        <v>172</v>
      </c>
      <c r="H48" s="899">
        <v>142</v>
      </c>
      <c r="I48" s="899">
        <v>141</v>
      </c>
      <c r="J48" s="899">
        <v>93</v>
      </c>
      <c r="K48" s="899">
        <v>36</v>
      </c>
      <c r="L48" s="899">
        <v>27</v>
      </c>
      <c r="M48" s="899">
        <v>49</v>
      </c>
      <c r="N48" s="899">
        <v>65</v>
      </c>
      <c r="O48" s="899">
        <v>69</v>
      </c>
      <c r="P48" s="899">
        <v>91</v>
      </c>
      <c r="Q48" s="899">
        <v>96</v>
      </c>
      <c r="R48" s="487"/>
      <c r="S48" s="429"/>
    </row>
    <row r="49" spans="1:19" s="452" customFormat="1" ht="10.5" customHeight="1" x14ac:dyDescent="0.2">
      <c r="A49" s="449"/>
      <c r="B49" s="450"/>
      <c r="C49" s="857"/>
      <c r="D49" s="532" t="s">
        <v>222</v>
      </c>
      <c r="E49" s="899">
        <v>26</v>
      </c>
      <c r="F49" s="899">
        <v>27</v>
      </c>
      <c r="G49" s="899">
        <v>27</v>
      </c>
      <c r="H49" s="899">
        <v>22</v>
      </c>
      <c r="I49" s="899">
        <v>25</v>
      </c>
      <c r="J49" s="899">
        <v>22</v>
      </c>
      <c r="K49" s="899">
        <v>9</v>
      </c>
      <c r="L49" s="899">
        <v>18</v>
      </c>
      <c r="M49" s="899">
        <v>23</v>
      </c>
      <c r="N49" s="899">
        <v>20</v>
      </c>
      <c r="O49" s="899">
        <v>19</v>
      </c>
      <c r="P49" s="899">
        <v>21</v>
      </c>
      <c r="Q49" s="899">
        <v>26</v>
      </c>
      <c r="R49" s="487"/>
      <c r="S49" s="429"/>
    </row>
    <row r="50" spans="1:19" s="452" customFormat="1" ht="10.5" customHeight="1" x14ac:dyDescent="0.2">
      <c r="A50" s="449"/>
      <c r="B50" s="450"/>
      <c r="C50" s="857"/>
      <c r="D50" s="963" t="s">
        <v>223</v>
      </c>
      <c r="E50" s="899">
        <v>65</v>
      </c>
      <c r="F50" s="899">
        <v>64</v>
      </c>
      <c r="G50" s="899">
        <v>97</v>
      </c>
      <c r="H50" s="899">
        <v>87</v>
      </c>
      <c r="I50" s="899">
        <v>64</v>
      </c>
      <c r="J50" s="899">
        <v>55</v>
      </c>
      <c r="K50" s="899">
        <v>40</v>
      </c>
      <c r="L50" s="899">
        <v>49</v>
      </c>
      <c r="M50" s="899">
        <v>80</v>
      </c>
      <c r="N50" s="899">
        <v>53</v>
      </c>
      <c r="O50" s="899">
        <v>58</v>
      </c>
      <c r="P50" s="899">
        <v>96</v>
      </c>
      <c r="Q50" s="899">
        <v>98</v>
      </c>
      <c r="R50" s="487"/>
      <c r="S50" s="429"/>
    </row>
    <row r="51" spans="1:19" s="452" customFormat="1" ht="10.5" customHeight="1" x14ac:dyDescent="0.2">
      <c r="A51" s="449"/>
      <c r="B51" s="450"/>
      <c r="C51" s="857"/>
      <c r="D51" s="963" t="s">
        <v>225</v>
      </c>
      <c r="E51" s="899" t="s">
        <v>9</v>
      </c>
      <c r="F51" s="899" t="s">
        <v>9</v>
      </c>
      <c r="G51" s="899" t="s">
        <v>9</v>
      </c>
      <c r="H51" s="899" t="s">
        <v>9</v>
      </c>
      <c r="I51" s="899" t="s">
        <v>9</v>
      </c>
      <c r="J51" s="899" t="s">
        <v>9</v>
      </c>
      <c r="K51" s="899" t="s">
        <v>9</v>
      </c>
      <c r="L51" s="899" t="s">
        <v>9</v>
      </c>
      <c r="M51" s="899" t="s">
        <v>9</v>
      </c>
      <c r="N51" s="899" t="s">
        <v>9</v>
      </c>
      <c r="O51" s="899" t="s">
        <v>9</v>
      </c>
      <c r="P51" s="899" t="s">
        <v>9</v>
      </c>
      <c r="Q51" s="899" t="s">
        <v>9</v>
      </c>
      <c r="R51" s="487"/>
      <c r="S51" s="429"/>
    </row>
    <row r="52" spans="1:19" s="452" customFormat="1" ht="10.5" customHeight="1" x14ac:dyDescent="0.2">
      <c r="A52" s="449"/>
      <c r="B52" s="450"/>
      <c r="C52" s="857"/>
      <c r="D52" s="532" t="s">
        <v>224</v>
      </c>
      <c r="E52" s="900">
        <v>14</v>
      </c>
      <c r="F52" s="900">
        <v>17</v>
      </c>
      <c r="G52" s="900">
        <v>8</v>
      </c>
      <c r="H52" s="900">
        <v>7</v>
      </c>
      <c r="I52" s="900">
        <v>4</v>
      </c>
      <c r="J52" s="900">
        <v>12</v>
      </c>
      <c r="K52" s="900">
        <v>8</v>
      </c>
      <c r="L52" s="900">
        <v>3</v>
      </c>
      <c r="M52" s="900">
        <v>9</v>
      </c>
      <c r="N52" s="900">
        <v>7</v>
      </c>
      <c r="O52" s="900">
        <v>29</v>
      </c>
      <c r="P52" s="900">
        <v>18</v>
      </c>
      <c r="Q52" s="900">
        <v>14</v>
      </c>
      <c r="R52" s="487"/>
      <c r="S52" s="429"/>
    </row>
    <row r="53" spans="1:19" s="863" customFormat="1" ht="11.25" customHeight="1" x14ac:dyDescent="0.2">
      <c r="A53" s="859"/>
      <c r="B53" s="860"/>
      <c r="C53" s="1579" t="s">
        <v>374</v>
      </c>
      <c r="D53" s="1579"/>
      <c r="E53" s="864">
        <v>138</v>
      </c>
      <c r="F53" s="864">
        <v>75</v>
      </c>
      <c r="G53" s="864">
        <v>137</v>
      </c>
      <c r="H53" s="864">
        <v>103</v>
      </c>
      <c r="I53" s="864">
        <v>118</v>
      </c>
      <c r="J53" s="864">
        <v>18</v>
      </c>
      <c r="K53" s="864">
        <v>14</v>
      </c>
      <c r="L53" s="864">
        <v>9</v>
      </c>
      <c r="M53" s="864">
        <v>13</v>
      </c>
      <c r="N53" s="864">
        <v>37</v>
      </c>
      <c r="O53" s="864">
        <v>35</v>
      </c>
      <c r="P53" s="864">
        <v>84</v>
      </c>
      <c r="Q53" s="864">
        <v>77</v>
      </c>
      <c r="R53" s="861"/>
      <c r="S53" s="862"/>
    </row>
    <row r="54" spans="1:19" s="452" customFormat="1" ht="10.5" customHeight="1" x14ac:dyDescent="0.2">
      <c r="A54" s="449"/>
      <c r="B54" s="450"/>
      <c r="C54" s="962"/>
      <c r="D54" s="963" t="s">
        <v>440</v>
      </c>
      <c r="E54" s="899" t="s">
        <v>9</v>
      </c>
      <c r="F54" s="899" t="s">
        <v>9</v>
      </c>
      <c r="G54" s="899" t="s">
        <v>9</v>
      </c>
      <c r="H54" s="899">
        <v>1</v>
      </c>
      <c r="I54" s="900" t="s">
        <v>9</v>
      </c>
      <c r="J54" s="900">
        <v>1</v>
      </c>
      <c r="K54" s="900">
        <v>1</v>
      </c>
      <c r="L54" s="900" t="s">
        <v>9</v>
      </c>
      <c r="M54" s="899" t="s">
        <v>9</v>
      </c>
      <c r="N54" s="899" t="s">
        <v>9</v>
      </c>
      <c r="O54" s="899" t="s">
        <v>9</v>
      </c>
      <c r="P54" s="899" t="s">
        <v>9</v>
      </c>
      <c r="Q54" s="899">
        <v>1</v>
      </c>
      <c r="R54" s="487"/>
      <c r="S54" s="429"/>
    </row>
    <row r="55" spans="1:19" s="452" customFormat="1" ht="10.5" customHeight="1" x14ac:dyDescent="0.2">
      <c r="A55" s="449"/>
      <c r="B55" s="450"/>
      <c r="C55" s="857"/>
      <c r="D55" s="532" t="s">
        <v>226</v>
      </c>
      <c r="E55" s="900">
        <v>1</v>
      </c>
      <c r="F55" s="900">
        <v>1</v>
      </c>
      <c r="G55" s="900" t="s">
        <v>9</v>
      </c>
      <c r="H55" s="900">
        <v>1</v>
      </c>
      <c r="I55" s="900">
        <v>2</v>
      </c>
      <c r="J55" s="900" t="s">
        <v>9</v>
      </c>
      <c r="K55" s="900">
        <v>1</v>
      </c>
      <c r="L55" s="900" t="s">
        <v>9</v>
      </c>
      <c r="M55" s="900" t="s">
        <v>9</v>
      </c>
      <c r="N55" s="900">
        <v>1</v>
      </c>
      <c r="O55" s="900" t="s">
        <v>9</v>
      </c>
      <c r="P55" s="900" t="s">
        <v>9</v>
      </c>
      <c r="Q55" s="900">
        <v>1</v>
      </c>
      <c r="R55" s="487"/>
      <c r="S55" s="429"/>
    </row>
    <row r="56" spans="1:19" s="452" customFormat="1" ht="10.5" customHeight="1" x14ac:dyDescent="0.2">
      <c r="A56" s="449"/>
      <c r="B56" s="450"/>
      <c r="C56" s="857"/>
      <c r="D56" s="532" t="s">
        <v>227</v>
      </c>
      <c r="E56" s="900">
        <v>137</v>
      </c>
      <c r="F56" s="900">
        <v>74</v>
      </c>
      <c r="G56" s="900">
        <v>137</v>
      </c>
      <c r="H56" s="900">
        <v>101</v>
      </c>
      <c r="I56" s="900">
        <v>116</v>
      </c>
      <c r="J56" s="900">
        <v>17</v>
      </c>
      <c r="K56" s="900">
        <v>12</v>
      </c>
      <c r="L56" s="900">
        <v>9</v>
      </c>
      <c r="M56" s="900">
        <v>13</v>
      </c>
      <c r="N56" s="900">
        <v>36</v>
      </c>
      <c r="O56" s="900">
        <v>35</v>
      </c>
      <c r="P56" s="900">
        <v>84</v>
      </c>
      <c r="Q56" s="900">
        <v>75</v>
      </c>
      <c r="R56" s="487"/>
      <c r="S56" s="429"/>
    </row>
    <row r="57" spans="1:19" s="702" customFormat="1" ht="13.5" customHeight="1" x14ac:dyDescent="0.2">
      <c r="A57" s="699"/>
      <c r="B57" s="682"/>
      <c r="C57" s="462" t="s">
        <v>393</v>
      </c>
      <c r="D57" s="700"/>
      <c r="E57" s="435"/>
      <c r="F57" s="435"/>
      <c r="G57" s="463"/>
      <c r="H57" s="463"/>
      <c r="I57" s="1609"/>
      <c r="J57" s="1609"/>
      <c r="K57" s="1609"/>
      <c r="L57" s="1609"/>
      <c r="M57" s="1609"/>
      <c r="N57" s="1609"/>
      <c r="O57" s="1609"/>
      <c r="P57" s="1609"/>
      <c r="Q57" s="1609"/>
      <c r="R57" s="701"/>
      <c r="S57" s="463"/>
    </row>
    <row r="58" spans="1:19" s="420" customFormat="1" ht="16.5" customHeight="1" thickBot="1" x14ac:dyDescent="0.25">
      <c r="A58" s="454"/>
      <c r="B58" s="464"/>
      <c r="C58" s="964" t="s">
        <v>441</v>
      </c>
      <c r="D58" s="465"/>
      <c r="E58" s="467"/>
      <c r="F58" s="467"/>
      <c r="G58" s="467"/>
      <c r="H58" s="467"/>
      <c r="I58" s="467"/>
      <c r="J58" s="467"/>
      <c r="K58" s="467"/>
      <c r="L58" s="467"/>
      <c r="M58" s="467"/>
      <c r="N58" s="467"/>
      <c r="O58" s="467"/>
      <c r="P58" s="467"/>
      <c r="Q58" s="436" t="s">
        <v>72</v>
      </c>
      <c r="R58" s="468"/>
      <c r="S58" s="469"/>
    </row>
    <row r="59" spans="1:19" ht="13.5" customHeight="1" thickBot="1" x14ac:dyDescent="0.25">
      <c r="A59" s="370"/>
      <c r="B59" s="464"/>
      <c r="C59" s="1605" t="s">
        <v>270</v>
      </c>
      <c r="D59" s="1606"/>
      <c r="E59" s="1606"/>
      <c r="F59" s="1606"/>
      <c r="G59" s="1606"/>
      <c r="H59" s="1606"/>
      <c r="I59" s="1606"/>
      <c r="J59" s="1606"/>
      <c r="K59" s="1606"/>
      <c r="L59" s="1606"/>
      <c r="M59" s="1606"/>
      <c r="N59" s="1606"/>
      <c r="O59" s="1606"/>
      <c r="P59" s="1606"/>
      <c r="Q59" s="1607"/>
      <c r="R59" s="436"/>
      <c r="S59" s="422"/>
    </row>
    <row r="60" spans="1:19" ht="3.75" customHeight="1" x14ac:dyDescent="0.2">
      <c r="A60" s="370"/>
      <c r="B60" s="464"/>
      <c r="C60" s="1602" t="s">
        <v>68</v>
      </c>
      <c r="D60" s="1602"/>
      <c r="F60" s="1121"/>
      <c r="G60" s="1121"/>
      <c r="H60" s="1121"/>
      <c r="I60" s="1121"/>
      <c r="J60" s="1121"/>
      <c r="K60" s="1121"/>
      <c r="L60" s="1121"/>
      <c r="M60" s="1121"/>
      <c r="N60" s="1121"/>
      <c r="O60" s="1121"/>
      <c r="P60" s="1121"/>
      <c r="Q60" s="869"/>
      <c r="R60" s="468"/>
      <c r="S60" s="422"/>
    </row>
    <row r="61" spans="1:19" ht="10.5" customHeight="1" x14ac:dyDescent="0.2">
      <c r="A61" s="370"/>
      <c r="B61" s="433"/>
      <c r="C61" s="1603"/>
      <c r="D61" s="1603"/>
      <c r="E61" s="1585">
        <v>2018</v>
      </c>
      <c r="F61" s="1585"/>
      <c r="G61" s="1585"/>
      <c r="H61" s="1585"/>
      <c r="I61" s="1585"/>
      <c r="J61" s="1585"/>
      <c r="K61" s="1585"/>
      <c r="L61" s="1585"/>
      <c r="M61" s="1585"/>
      <c r="N61" s="1585"/>
      <c r="O61" s="1597">
        <v>2019</v>
      </c>
      <c r="P61" s="1585"/>
      <c r="Q61" s="1585"/>
      <c r="R61" s="422"/>
      <c r="S61" s="422"/>
    </row>
    <row r="62" spans="1:19" ht="12.75" customHeight="1" x14ac:dyDescent="0.2">
      <c r="A62" s="370"/>
      <c r="B62" s="433"/>
      <c r="C62" s="385"/>
      <c r="D62" s="385"/>
      <c r="E62" s="904" t="s">
        <v>102</v>
      </c>
      <c r="F62" s="904" t="s">
        <v>101</v>
      </c>
      <c r="G62" s="904" t="s">
        <v>100</v>
      </c>
      <c r="H62" s="904" t="s">
        <v>99</v>
      </c>
      <c r="I62" s="904" t="s">
        <v>98</v>
      </c>
      <c r="J62" s="904" t="s">
        <v>97</v>
      </c>
      <c r="K62" s="904" t="s">
        <v>96</v>
      </c>
      <c r="L62" s="904" t="s">
        <v>95</v>
      </c>
      <c r="M62" s="904" t="s">
        <v>94</v>
      </c>
      <c r="N62" s="904" t="s">
        <v>93</v>
      </c>
      <c r="O62" s="904" t="s">
        <v>92</v>
      </c>
      <c r="P62" s="1305" t="s">
        <v>103</v>
      </c>
      <c r="Q62" s="904" t="s">
        <v>102</v>
      </c>
      <c r="R62" s="468"/>
      <c r="S62" s="422"/>
    </row>
    <row r="63" spans="1:19" ht="9.75" customHeight="1" x14ac:dyDescent="0.2">
      <c r="A63" s="370"/>
      <c r="B63" s="464"/>
      <c r="C63" s="1604" t="s">
        <v>91</v>
      </c>
      <c r="D63" s="1604"/>
      <c r="E63" s="903"/>
      <c r="F63" s="903"/>
      <c r="G63" s="901"/>
      <c r="H63" s="901"/>
      <c r="I63" s="901"/>
      <c r="J63" s="901"/>
      <c r="K63" s="901"/>
      <c r="L63" s="901"/>
      <c r="M63" s="901"/>
      <c r="N63" s="901"/>
      <c r="O63" s="901"/>
      <c r="P63" s="901"/>
      <c r="Q63" s="901"/>
      <c r="R63" s="468"/>
      <c r="S63" s="422"/>
    </row>
    <row r="64" spans="1:19" s="475" customFormat="1" ht="9.75" customHeight="1" x14ac:dyDescent="0.2">
      <c r="A64" s="472"/>
      <c r="B64" s="473"/>
      <c r="C64" s="474" t="s">
        <v>90</v>
      </c>
      <c r="D64" s="396"/>
      <c r="E64" s="902">
        <v>1.86</v>
      </c>
      <c r="F64" s="902">
        <v>0.66</v>
      </c>
      <c r="G64" s="902">
        <v>0.41</v>
      </c>
      <c r="H64" s="902">
        <v>0.06</v>
      </c>
      <c r="I64" s="902">
        <v>-0.61</v>
      </c>
      <c r="J64" s="902">
        <v>-0.35</v>
      </c>
      <c r="K64" s="902">
        <v>1.1299999999999999</v>
      </c>
      <c r="L64" s="902">
        <v>-0.09</v>
      </c>
      <c r="M64" s="902">
        <v>-0.45</v>
      </c>
      <c r="N64" s="902">
        <v>-0.23</v>
      </c>
      <c r="O64" s="902">
        <v>-1.2</v>
      </c>
      <c r="P64" s="902">
        <v>-0.22</v>
      </c>
      <c r="Q64" s="902">
        <v>1.77</v>
      </c>
      <c r="R64" s="410"/>
      <c r="S64" s="410"/>
    </row>
    <row r="65" spans="1:19" s="475" customFormat="1" ht="9.75" customHeight="1" x14ac:dyDescent="0.2">
      <c r="A65" s="472"/>
      <c r="B65" s="473"/>
      <c r="C65" s="474" t="s">
        <v>89</v>
      </c>
      <c r="D65" s="396"/>
      <c r="E65" s="902">
        <v>0.69</v>
      </c>
      <c r="F65" s="902">
        <v>0.4</v>
      </c>
      <c r="G65" s="902">
        <v>1.04</v>
      </c>
      <c r="H65" s="902">
        <v>1.52</v>
      </c>
      <c r="I65" s="902">
        <v>1.58</v>
      </c>
      <c r="J65" s="902">
        <v>1.22</v>
      </c>
      <c r="K65" s="902">
        <v>1.4</v>
      </c>
      <c r="L65" s="902">
        <v>0.96</v>
      </c>
      <c r="M65" s="902">
        <v>0.86</v>
      </c>
      <c r="N65" s="902">
        <v>0.66</v>
      </c>
      <c r="O65" s="902">
        <v>0.48</v>
      </c>
      <c r="P65" s="902">
        <v>0.94</v>
      </c>
      <c r="Q65" s="902">
        <v>0.85</v>
      </c>
      <c r="R65" s="410"/>
      <c r="S65" s="410"/>
    </row>
    <row r="66" spans="1:19" s="475" customFormat="1" ht="11.25" customHeight="1" x14ac:dyDescent="0.2">
      <c r="A66" s="472"/>
      <c r="B66" s="473"/>
      <c r="C66" s="474" t="s">
        <v>235</v>
      </c>
      <c r="D66" s="396"/>
      <c r="E66" s="902">
        <v>1.21</v>
      </c>
      <c r="F66" s="902">
        <v>1.07</v>
      </c>
      <c r="G66" s="902">
        <v>1.04</v>
      </c>
      <c r="H66" s="902">
        <v>1.0900000000000001</v>
      </c>
      <c r="I66" s="902">
        <v>1.1499999999999999</v>
      </c>
      <c r="J66" s="902">
        <v>1.1499999999999999</v>
      </c>
      <c r="K66" s="902">
        <v>1.1499999999999999</v>
      </c>
      <c r="L66" s="902">
        <v>1.1200000000000001</v>
      </c>
      <c r="M66" s="902">
        <v>1.06</v>
      </c>
      <c r="N66" s="902">
        <v>0.99</v>
      </c>
      <c r="O66" s="902">
        <v>0.95</v>
      </c>
      <c r="P66" s="902">
        <v>0.98</v>
      </c>
      <c r="Q66" s="902">
        <v>0.99</v>
      </c>
      <c r="R66" s="410"/>
      <c r="S66" s="410"/>
    </row>
    <row r="67" spans="1:19" ht="11.25" customHeight="1" x14ac:dyDescent="0.2">
      <c r="A67" s="370"/>
      <c r="B67" s="464"/>
      <c r="C67" s="852" t="s">
        <v>88</v>
      </c>
      <c r="D67" s="471"/>
      <c r="E67" s="476"/>
      <c r="F67" s="178"/>
      <c r="G67" s="521"/>
      <c r="H67" s="521"/>
      <c r="I67" s="521"/>
      <c r="J67" s="84"/>
      <c r="K67" s="476"/>
      <c r="L67" s="521"/>
      <c r="M67" s="521"/>
      <c r="N67" s="521"/>
      <c r="O67" s="521"/>
      <c r="P67" s="521"/>
      <c r="Q67" s="477"/>
      <c r="R67" s="468"/>
      <c r="S67" s="422"/>
    </row>
    <row r="68" spans="1:19" ht="9.75" customHeight="1" x14ac:dyDescent="0.2">
      <c r="A68" s="370"/>
      <c r="B68" s="478"/>
      <c r="C68" s="431"/>
      <c r="D68" s="680" t="s">
        <v>582</v>
      </c>
      <c r="E68" s="558"/>
      <c r="F68" s="560"/>
      <c r="G68" s="80"/>
      <c r="H68" s="80"/>
      <c r="I68" s="80"/>
      <c r="J68" s="561">
        <v>32.871871257922258</v>
      </c>
      <c r="K68" s="476"/>
      <c r="L68" s="521"/>
      <c r="M68" s="521"/>
      <c r="N68" s="521"/>
      <c r="O68" s="521"/>
      <c r="P68" s="521"/>
      <c r="Q68" s="1098">
        <f>+J68</f>
        <v>32.871871257922258</v>
      </c>
      <c r="R68" s="468"/>
      <c r="S68" s="422"/>
    </row>
    <row r="69" spans="1:19" ht="9.75" customHeight="1" x14ac:dyDescent="0.2">
      <c r="A69" s="370"/>
      <c r="B69" s="479"/>
      <c r="C69" s="396"/>
      <c r="D69" s="562" t="s">
        <v>583</v>
      </c>
      <c r="E69" s="563"/>
      <c r="F69" s="563"/>
      <c r="G69" s="563"/>
      <c r="H69" s="563"/>
      <c r="I69" s="563"/>
      <c r="J69" s="561">
        <v>14.717237887274903</v>
      </c>
      <c r="K69" s="476"/>
      <c r="L69" s="194"/>
      <c r="M69" s="521"/>
      <c r="N69" s="521"/>
      <c r="O69" s="521"/>
      <c r="P69" s="521"/>
      <c r="Q69" s="1098">
        <f t="shared" ref="Q69:Q72" si="0">+J69</f>
        <v>14.717237887274903</v>
      </c>
      <c r="R69" s="480"/>
      <c r="S69" s="480"/>
    </row>
    <row r="70" spans="1:19" ht="9.75" customHeight="1" x14ac:dyDescent="0.2">
      <c r="A70" s="370"/>
      <c r="B70" s="479"/>
      <c r="C70" s="396"/>
      <c r="D70" s="562" t="s">
        <v>584</v>
      </c>
      <c r="E70" s="558"/>
      <c r="F70" s="179"/>
      <c r="G70" s="179"/>
      <c r="H70" s="80"/>
      <c r="I70" s="180"/>
      <c r="J70" s="561">
        <v>14.072810757625454</v>
      </c>
      <c r="K70" s="476"/>
      <c r="L70" s="194"/>
      <c r="M70" s="521"/>
      <c r="N70" s="521"/>
      <c r="O70" s="521"/>
      <c r="P70" s="521"/>
      <c r="Q70" s="1098">
        <f t="shared" si="0"/>
        <v>14.072810757625454</v>
      </c>
      <c r="R70" s="481"/>
      <c r="S70" s="422"/>
    </row>
    <row r="71" spans="1:19" ht="9.75" customHeight="1" x14ac:dyDescent="0.2">
      <c r="A71" s="370"/>
      <c r="B71" s="479"/>
      <c r="C71" s="396"/>
      <c r="D71" s="562" t="s">
        <v>585</v>
      </c>
      <c r="E71" s="564"/>
      <c r="F71" s="562"/>
      <c r="G71" s="562"/>
      <c r="H71" s="562"/>
      <c r="I71" s="562"/>
      <c r="J71" s="561">
        <v>9.7074856190628722</v>
      </c>
      <c r="K71" s="476"/>
      <c r="L71" s="194"/>
      <c r="M71" s="521"/>
      <c r="N71" s="521"/>
      <c r="O71" s="521"/>
      <c r="P71" s="521"/>
      <c r="Q71" s="1098">
        <f t="shared" si="0"/>
        <v>9.7074856190628722</v>
      </c>
      <c r="R71" s="481"/>
      <c r="S71" s="422"/>
    </row>
    <row r="72" spans="1:19" ht="9.75" customHeight="1" x14ac:dyDescent="0.2">
      <c r="A72" s="370"/>
      <c r="B72" s="479"/>
      <c r="C72" s="396"/>
      <c r="D72" s="565" t="s">
        <v>586</v>
      </c>
      <c r="E72" s="566"/>
      <c r="F72" s="566"/>
      <c r="G72" s="566"/>
      <c r="H72" s="566"/>
      <c r="I72" s="566"/>
      <c r="J72" s="561">
        <v>5.383062666299665</v>
      </c>
      <c r="K72" s="476"/>
      <c r="L72" s="194"/>
      <c r="M72" s="521"/>
      <c r="N72" s="521"/>
      <c r="O72" s="521"/>
      <c r="P72" s="521"/>
      <c r="Q72" s="1098">
        <f t="shared" si="0"/>
        <v>5.383062666299665</v>
      </c>
      <c r="R72" s="481"/>
      <c r="S72" s="422"/>
    </row>
    <row r="73" spans="1:19" ht="9.75" customHeight="1" x14ac:dyDescent="0.2">
      <c r="A73" s="370"/>
      <c r="B73" s="479"/>
      <c r="C73" s="396"/>
      <c r="D73" s="562" t="s">
        <v>587</v>
      </c>
      <c r="E73" s="179"/>
      <c r="F73" s="179"/>
      <c r="G73" s="179"/>
      <c r="H73" s="80"/>
      <c r="I73" s="180"/>
      <c r="J73" s="1099">
        <v>-7.0729462155510898</v>
      </c>
      <c r="K73" s="476"/>
      <c r="L73" s="194"/>
      <c r="M73" s="521"/>
      <c r="N73" s="521"/>
      <c r="O73" s="521"/>
      <c r="P73" s="521"/>
      <c r="Q73" s="476"/>
      <c r="R73" s="481"/>
      <c r="S73" s="422"/>
    </row>
    <row r="74" spans="1:19" ht="9.75" customHeight="1" x14ac:dyDescent="0.2">
      <c r="A74" s="370"/>
      <c r="B74" s="479"/>
      <c r="C74" s="396"/>
      <c r="D74" s="562" t="s">
        <v>588</v>
      </c>
      <c r="E74" s="559"/>
      <c r="F74" s="180"/>
      <c r="G74" s="180"/>
      <c r="H74" s="80"/>
      <c r="I74" s="180"/>
      <c r="J74" s="1099">
        <v>-3.9140009535269082</v>
      </c>
      <c r="K74" s="476"/>
      <c r="L74" s="194"/>
      <c r="M74" s="521"/>
      <c r="N74" s="521"/>
      <c r="O74" s="521"/>
      <c r="P74" s="521"/>
      <c r="Q74" s="567"/>
      <c r="R74" s="481"/>
      <c r="S74" s="422"/>
    </row>
    <row r="75" spans="1:19" ht="9.75" customHeight="1" x14ac:dyDescent="0.2">
      <c r="A75" s="370"/>
      <c r="B75" s="479"/>
      <c r="C75" s="396"/>
      <c r="D75" s="562" t="s">
        <v>589</v>
      </c>
      <c r="E75" s="559"/>
      <c r="F75" s="180"/>
      <c r="G75" s="180"/>
      <c r="H75" s="80"/>
      <c r="I75" s="180"/>
      <c r="J75" s="1099">
        <v>-3.6717431702159464</v>
      </c>
      <c r="K75" s="476"/>
      <c r="L75" s="194"/>
      <c r="M75" s="521"/>
      <c r="N75" s="521"/>
      <c r="O75" s="521"/>
      <c r="P75" s="521"/>
      <c r="Q75" s="567"/>
      <c r="R75" s="481"/>
      <c r="S75" s="422"/>
    </row>
    <row r="76" spans="1:19" ht="9.75" customHeight="1" x14ac:dyDescent="0.2">
      <c r="A76" s="370"/>
      <c r="B76" s="479"/>
      <c r="C76" s="396"/>
      <c r="D76" s="562" t="s">
        <v>590</v>
      </c>
      <c r="E76" s="559"/>
      <c r="F76" s="180"/>
      <c r="G76" s="180"/>
      <c r="H76" s="80"/>
      <c r="I76" s="180"/>
      <c r="J76" s="1099">
        <v>-3.5479770491112395</v>
      </c>
      <c r="K76" s="476"/>
      <c r="L76" s="194"/>
      <c r="M76" s="521"/>
      <c r="N76" s="521"/>
      <c r="O76" s="521"/>
      <c r="P76" s="521"/>
      <c r="Q76" s="567"/>
      <c r="R76" s="481"/>
      <c r="S76" s="422"/>
    </row>
    <row r="77" spans="1:19" ht="9.75" customHeight="1" x14ac:dyDescent="0.2">
      <c r="A77" s="370"/>
      <c r="B77" s="479"/>
      <c r="C77" s="396"/>
      <c r="D77" s="562" t="s">
        <v>591</v>
      </c>
      <c r="E77" s="559"/>
      <c r="F77" s="179"/>
      <c r="G77" s="179"/>
      <c r="H77" s="80"/>
      <c r="I77" s="180"/>
      <c r="J77" s="1099">
        <v>-3.1330993077654856</v>
      </c>
      <c r="K77" s="476"/>
      <c r="L77" s="194"/>
      <c r="M77" s="521"/>
      <c r="N77" s="521"/>
      <c r="O77" s="521"/>
      <c r="P77" s="521"/>
      <c r="Q77" s="476"/>
      <c r="R77" s="481"/>
      <c r="S77" s="422"/>
    </row>
    <row r="78" spans="1:19" ht="0.75" customHeight="1" x14ac:dyDescent="0.2">
      <c r="A78" s="370"/>
      <c r="B78" s="479"/>
      <c r="C78" s="396"/>
      <c r="D78" s="482"/>
      <c r="E78" s="476"/>
      <c r="F78" s="179"/>
      <c r="G78" s="179"/>
      <c r="H78" s="80"/>
      <c r="I78" s="180"/>
      <c r="J78" s="477"/>
      <c r="K78" s="476"/>
      <c r="L78" s="194"/>
      <c r="M78" s="521"/>
      <c r="N78" s="521"/>
      <c r="O78" s="521"/>
      <c r="P78" s="521"/>
      <c r="Q78" s="476"/>
      <c r="R78" s="481"/>
      <c r="S78" s="422"/>
    </row>
    <row r="79" spans="1:19" ht="12" customHeight="1" x14ac:dyDescent="0.2">
      <c r="A79" s="370"/>
      <c r="B79" s="483"/>
      <c r="C79" s="466" t="s">
        <v>219</v>
      </c>
      <c r="D79" s="482"/>
      <c r="E79" s="466"/>
      <c r="F79" s="466"/>
      <c r="G79" s="484" t="s">
        <v>87</v>
      </c>
      <c r="H79" s="466"/>
      <c r="I79" s="466"/>
      <c r="J79" s="466"/>
      <c r="K79" s="466"/>
      <c r="L79" s="466"/>
      <c r="M79" s="466"/>
      <c r="N79" s="466"/>
      <c r="O79" s="181"/>
      <c r="P79" s="181"/>
      <c r="Q79" s="181"/>
      <c r="R79" s="468"/>
      <c r="S79" s="422"/>
    </row>
    <row r="80" spans="1:19" s="131" customFormat="1" ht="13.5" customHeight="1" x14ac:dyDescent="0.2">
      <c r="A80" s="130"/>
      <c r="B80" s="235">
        <v>16</v>
      </c>
      <c r="C80" s="1555">
        <v>43556</v>
      </c>
      <c r="D80" s="1555"/>
      <c r="E80" s="1555"/>
      <c r="F80" s="132"/>
      <c r="G80" s="132"/>
      <c r="H80" s="132"/>
      <c r="I80" s="132"/>
      <c r="J80" s="132"/>
      <c r="K80" s="132"/>
      <c r="L80" s="132"/>
      <c r="M80" s="132"/>
      <c r="N80" s="132"/>
      <c r="P80" s="130"/>
      <c r="R80" s="136"/>
    </row>
  </sheetData>
  <mergeCells count="47">
    <mergeCell ref="O61:Q61"/>
    <mergeCell ref="E8:N8"/>
    <mergeCell ref="O8:Q8"/>
    <mergeCell ref="C80:E80"/>
    <mergeCell ref="C38:D38"/>
    <mergeCell ref="C39:D39"/>
    <mergeCell ref="C40:D40"/>
    <mergeCell ref="C41:D41"/>
    <mergeCell ref="C42:Q42"/>
    <mergeCell ref="C60:D61"/>
    <mergeCell ref="C63:D63"/>
    <mergeCell ref="C59:Q59"/>
    <mergeCell ref="C53:D53"/>
    <mergeCell ref="C43:Q43"/>
    <mergeCell ref="C47:D47"/>
    <mergeCell ref="I57:Q57"/>
    <mergeCell ref="E61:N61"/>
    <mergeCell ref="C1:F1"/>
    <mergeCell ref="C4:Q4"/>
    <mergeCell ref="C6:Q6"/>
    <mergeCell ref="C7:D8"/>
    <mergeCell ref="G7:I7"/>
    <mergeCell ref="J7:L7"/>
    <mergeCell ref="M7:O7"/>
    <mergeCell ref="P7:Q7"/>
    <mergeCell ref="J1:P1"/>
    <mergeCell ref="C32:D32"/>
    <mergeCell ref="C10:D10"/>
    <mergeCell ref="C20:D20"/>
    <mergeCell ref="C21:D21"/>
    <mergeCell ref="C22:D22"/>
    <mergeCell ref="C23:D23"/>
    <mergeCell ref="C29:D29"/>
    <mergeCell ref="C30:D30"/>
    <mergeCell ref="C24:D24"/>
    <mergeCell ref="C25:D25"/>
    <mergeCell ref="C26:D26"/>
    <mergeCell ref="C27:D27"/>
    <mergeCell ref="C28:D28"/>
    <mergeCell ref="C46:D46"/>
    <mergeCell ref="C36:D36"/>
    <mergeCell ref="C37:D37"/>
    <mergeCell ref="C31:D31"/>
    <mergeCell ref="C33:D33"/>
    <mergeCell ref="C44:D45"/>
    <mergeCell ref="C34:D34"/>
    <mergeCell ref="C35:D35"/>
  </mergeCells>
  <conditionalFormatting sqref="E62:N62 E45:Q45 E9:P9">
    <cfRule type="cellIs" dxfId="142" priority="173" operator="equal">
      <formula>"jan."</formula>
    </cfRule>
  </conditionalFormatting>
  <conditionalFormatting sqref="O62:Q62">
    <cfRule type="cellIs" dxfId="141" priority="133" operator="equal">
      <formula>"jan."</formula>
    </cfRule>
  </conditionalFormatting>
  <conditionalFormatting sqref="P9">
    <cfRule type="cellIs" dxfId="140" priority="131" operator="equal">
      <formula>"jan."</formula>
    </cfRule>
  </conditionalFormatting>
  <conditionalFormatting sqref="O9">
    <cfRule type="cellIs" dxfId="139" priority="129" operator="equal">
      <formula>"jan."</formula>
    </cfRule>
  </conditionalFormatting>
  <conditionalFormatting sqref="P9">
    <cfRule type="cellIs" dxfId="138" priority="128" operator="equal">
      <formula>"jan."</formula>
    </cfRule>
  </conditionalFormatting>
  <conditionalFormatting sqref="O9">
    <cfRule type="cellIs" dxfId="137" priority="127" operator="equal">
      <formula>"jan."</formula>
    </cfRule>
  </conditionalFormatting>
  <conditionalFormatting sqref="P9">
    <cfRule type="cellIs" dxfId="136" priority="126" operator="equal">
      <formula>"jan."</formula>
    </cfRule>
  </conditionalFormatting>
  <conditionalFormatting sqref="N9">
    <cfRule type="cellIs" dxfId="135" priority="125" operator="equal">
      <formula>"jan."</formula>
    </cfRule>
  </conditionalFormatting>
  <conditionalFormatting sqref="O9">
    <cfRule type="cellIs" dxfId="134" priority="124" operator="equal">
      <formula>"jan."</formula>
    </cfRule>
  </conditionalFormatting>
  <conditionalFormatting sqref="O9">
    <cfRule type="cellIs" dxfId="133" priority="122" operator="equal">
      <formula>"jan."</formula>
    </cfRule>
  </conditionalFormatting>
  <conditionalFormatting sqref="N9">
    <cfRule type="cellIs" dxfId="132" priority="121" operator="equal">
      <formula>"jan."</formula>
    </cfRule>
  </conditionalFormatting>
  <conditionalFormatting sqref="O9">
    <cfRule type="cellIs" dxfId="131" priority="120" operator="equal">
      <formula>"jan."</formula>
    </cfRule>
  </conditionalFormatting>
  <conditionalFormatting sqref="N9">
    <cfRule type="cellIs" dxfId="130" priority="119" operator="equal">
      <formula>"jan."</formula>
    </cfRule>
  </conditionalFormatting>
  <conditionalFormatting sqref="O9">
    <cfRule type="cellIs" dxfId="129" priority="118" operator="equal">
      <formula>"jan."</formula>
    </cfRule>
  </conditionalFormatting>
  <conditionalFormatting sqref="M9">
    <cfRule type="cellIs" dxfId="128" priority="117" operator="equal">
      <formula>"jan."</formula>
    </cfRule>
  </conditionalFormatting>
  <conditionalFormatting sqref="N9">
    <cfRule type="cellIs" dxfId="127" priority="116" operator="equal">
      <formula>"jan."</formula>
    </cfRule>
  </conditionalFormatting>
  <conditionalFormatting sqref="P9">
    <cfRule type="cellIs" dxfId="126" priority="115" operator="equal">
      <formula>"jan."</formula>
    </cfRule>
  </conditionalFormatting>
  <conditionalFormatting sqref="O9">
    <cfRule type="cellIs" dxfId="125" priority="114" operator="equal">
      <formula>"jan."</formula>
    </cfRule>
  </conditionalFormatting>
  <conditionalFormatting sqref="N9">
    <cfRule type="cellIs" dxfId="124" priority="113" operator="equal">
      <formula>"jan."</formula>
    </cfRule>
  </conditionalFormatting>
  <conditionalFormatting sqref="O9">
    <cfRule type="cellIs" dxfId="123" priority="112" operator="equal">
      <formula>"jan."</formula>
    </cfRule>
  </conditionalFormatting>
  <conditionalFormatting sqref="N9">
    <cfRule type="cellIs" dxfId="122" priority="111" operator="equal">
      <formula>"jan."</formula>
    </cfRule>
  </conditionalFormatting>
  <conditionalFormatting sqref="O9">
    <cfRule type="cellIs" dxfId="121" priority="110" operator="equal">
      <formula>"jan."</formula>
    </cfRule>
  </conditionalFormatting>
  <conditionalFormatting sqref="M9">
    <cfRule type="cellIs" dxfId="120" priority="109" operator="equal">
      <formula>"jan."</formula>
    </cfRule>
  </conditionalFormatting>
  <conditionalFormatting sqref="N9">
    <cfRule type="cellIs" dxfId="119" priority="108" operator="equal">
      <formula>"jan."</formula>
    </cfRule>
  </conditionalFormatting>
  <conditionalFormatting sqref="P9">
    <cfRule type="cellIs" dxfId="118" priority="107" operator="equal">
      <formula>"jan."</formula>
    </cfRule>
  </conditionalFormatting>
  <conditionalFormatting sqref="N9">
    <cfRule type="cellIs" dxfId="117" priority="106" operator="equal">
      <formula>"jan."</formula>
    </cfRule>
  </conditionalFormatting>
  <conditionalFormatting sqref="M9">
    <cfRule type="cellIs" dxfId="116" priority="105" operator="equal">
      <formula>"jan."</formula>
    </cfRule>
  </conditionalFormatting>
  <conditionalFormatting sqref="N9">
    <cfRule type="cellIs" dxfId="115" priority="104" operator="equal">
      <formula>"jan."</formula>
    </cfRule>
  </conditionalFormatting>
  <conditionalFormatting sqref="M9">
    <cfRule type="cellIs" dxfId="114" priority="103" operator="equal">
      <formula>"jan."</formula>
    </cfRule>
  </conditionalFormatting>
  <conditionalFormatting sqref="N9">
    <cfRule type="cellIs" dxfId="113" priority="102" operator="equal">
      <formula>"jan."</formula>
    </cfRule>
  </conditionalFormatting>
  <conditionalFormatting sqref="L9">
    <cfRule type="cellIs" dxfId="112" priority="101" operator="equal">
      <formula>"jan."</formula>
    </cfRule>
  </conditionalFormatting>
  <conditionalFormatting sqref="M9">
    <cfRule type="cellIs" dxfId="111" priority="100" operator="equal">
      <formula>"jan."</formula>
    </cfRule>
  </conditionalFormatting>
  <conditionalFormatting sqref="O9">
    <cfRule type="cellIs" dxfId="110" priority="99" operator="equal">
      <formula>"jan."</formula>
    </cfRule>
  </conditionalFormatting>
  <conditionalFormatting sqref="O9">
    <cfRule type="cellIs" dxfId="109" priority="98" operator="equal">
      <formula>"jan."</formula>
    </cfRule>
  </conditionalFormatting>
  <conditionalFormatting sqref="N9">
    <cfRule type="cellIs" dxfId="108" priority="97" operator="equal">
      <formula>"jan."</formula>
    </cfRule>
  </conditionalFormatting>
  <conditionalFormatting sqref="O9">
    <cfRule type="cellIs" dxfId="107" priority="96" operator="equal">
      <formula>"jan."</formula>
    </cfRule>
  </conditionalFormatting>
  <conditionalFormatting sqref="N9">
    <cfRule type="cellIs" dxfId="106" priority="95" operator="equal">
      <formula>"jan."</formula>
    </cfRule>
  </conditionalFormatting>
  <conditionalFormatting sqref="O9">
    <cfRule type="cellIs" dxfId="105" priority="94" operator="equal">
      <formula>"jan."</formula>
    </cfRule>
  </conditionalFormatting>
  <conditionalFormatting sqref="M9">
    <cfRule type="cellIs" dxfId="104" priority="93" operator="equal">
      <formula>"jan."</formula>
    </cfRule>
  </conditionalFormatting>
  <conditionalFormatting sqref="N9">
    <cfRule type="cellIs" dxfId="103" priority="92" operator="equal">
      <formula>"jan."</formula>
    </cfRule>
  </conditionalFormatting>
  <conditionalFormatting sqref="P9">
    <cfRule type="cellIs" dxfId="102" priority="91" operator="equal">
      <formula>"jan."</formula>
    </cfRule>
  </conditionalFormatting>
  <conditionalFormatting sqref="N9">
    <cfRule type="cellIs" dxfId="101" priority="90" operator="equal">
      <formula>"jan."</formula>
    </cfRule>
  </conditionalFormatting>
  <conditionalFormatting sqref="M9">
    <cfRule type="cellIs" dxfId="100" priority="89" operator="equal">
      <formula>"jan."</formula>
    </cfRule>
  </conditionalFormatting>
  <conditionalFormatting sqref="N9">
    <cfRule type="cellIs" dxfId="99" priority="88" operator="equal">
      <formula>"jan."</formula>
    </cfRule>
  </conditionalFormatting>
  <conditionalFormatting sqref="M9">
    <cfRule type="cellIs" dxfId="98" priority="87" operator="equal">
      <formula>"jan."</formula>
    </cfRule>
  </conditionalFormatting>
  <conditionalFormatting sqref="N9">
    <cfRule type="cellIs" dxfId="97" priority="86" operator="equal">
      <formula>"jan."</formula>
    </cfRule>
  </conditionalFormatting>
  <conditionalFormatting sqref="L9">
    <cfRule type="cellIs" dxfId="96" priority="85" operator="equal">
      <formula>"jan."</formula>
    </cfRule>
  </conditionalFormatting>
  <conditionalFormatting sqref="M9">
    <cfRule type="cellIs" dxfId="95" priority="84" operator="equal">
      <formula>"jan."</formula>
    </cfRule>
  </conditionalFormatting>
  <conditionalFormatting sqref="O9">
    <cfRule type="cellIs" dxfId="94" priority="83" operator="equal">
      <formula>"jan."</formula>
    </cfRule>
  </conditionalFormatting>
  <conditionalFormatting sqref="N9">
    <cfRule type="cellIs" dxfId="93" priority="82" operator="equal">
      <formula>"jan."</formula>
    </cfRule>
  </conditionalFormatting>
  <conditionalFormatting sqref="M9">
    <cfRule type="cellIs" dxfId="92" priority="81" operator="equal">
      <formula>"jan."</formula>
    </cfRule>
  </conditionalFormatting>
  <conditionalFormatting sqref="N9">
    <cfRule type="cellIs" dxfId="91" priority="80" operator="equal">
      <formula>"jan."</formula>
    </cfRule>
  </conditionalFormatting>
  <conditionalFormatting sqref="M9">
    <cfRule type="cellIs" dxfId="90" priority="79" operator="equal">
      <formula>"jan."</formula>
    </cfRule>
  </conditionalFormatting>
  <conditionalFormatting sqref="N9">
    <cfRule type="cellIs" dxfId="89" priority="78" operator="equal">
      <formula>"jan."</formula>
    </cfRule>
  </conditionalFormatting>
  <conditionalFormatting sqref="L9">
    <cfRule type="cellIs" dxfId="88" priority="77" operator="equal">
      <formula>"jan."</formula>
    </cfRule>
  </conditionalFormatting>
  <conditionalFormatting sqref="M9">
    <cfRule type="cellIs" dxfId="87" priority="76" operator="equal">
      <formula>"jan."</formula>
    </cfRule>
  </conditionalFormatting>
  <conditionalFormatting sqref="O9">
    <cfRule type="cellIs" dxfId="86" priority="75" operator="equal">
      <formula>"jan."</formula>
    </cfRule>
  </conditionalFormatting>
  <conditionalFormatting sqref="M9">
    <cfRule type="cellIs" dxfId="85" priority="74" operator="equal">
      <formula>"jan."</formula>
    </cfRule>
  </conditionalFormatting>
  <conditionalFormatting sqref="L9">
    <cfRule type="cellIs" dxfId="84" priority="73" operator="equal">
      <formula>"jan."</formula>
    </cfRule>
  </conditionalFormatting>
  <conditionalFormatting sqref="M9">
    <cfRule type="cellIs" dxfId="83" priority="72" operator="equal">
      <formula>"jan."</formula>
    </cfRule>
  </conditionalFormatting>
  <conditionalFormatting sqref="L9">
    <cfRule type="cellIs" dxfId="82" priority="71" operator="equal">
      <formula>"jan."</formula>
    </cfRule>
  </conditionalFormatting>
  <conditionalFormatting sqref="M9">
    <cfRule type="cellIs" dxfId="81" priority="70" operator="equal">
      <formula>"jan."</formula>
    </cfRule>
  </conditionalFormatting>
  <conditionalFormatting sqref="K9">
    <cfRule type="cellIs" dxfId="80" priority="69" operator="equal">
      <formula>"jan."</formula>
    </cfRule>
  </conditionalFormatting>
  <conditionalFormatting sqref="L9">
    <cfRule type="cellIs" dxfId="79" priority="68" operator="equal">
      <formula>"jan."</formula>
    </cfRule>
  </conditionalFormatting>
  <conditionalFormatting sqref="N9">
    <cfRule type="cellIs" dxfId="78" priority="67" operator="equal">
      <formula>"jan."</formula>
    </cfRule>
  </conditionalFormatting>
  <conditionalFormatting sqref="O9">
    <cfRule type="cellIs" dxfId="77" priority="65" operator="equal">
      <formula>"jan."</formula>
    </cfRule>
  </conditionalFormatting>
  <conditionalFormatting sqref="N9">
    <cfRule type="cellIs" dxfId="76" priority="64" operator="equal">
      <formula>"jan."</formula>
    </cfRule>
  </conditionalFormatting>
  <conditionalFormatting sqref="O9">
    <cfRule type="cellIs" dxfId="75" priority="63" operator="equal">
      <formula>"jan."</formula>
    </cfRule>
  </conditionalFormatting>
  <conditionalFormatting sqref="N9">
    <cfRule type="cellIs" dxfId="74" priority="62" operator="equal">
      <formula>"jan."</formula>
    </cfRule>
  </conditionalFormatting>
  <conditionalFormatting sqref="O9">
    <cfRule type="cellIs" dxfId="73" priority="61" operator="equal">
      <formula>"jan."</formula>
    </cfRule>
  </conditionalFormatting>
  <conditionalFormatting sqref="M9">
    <cfRule type="cellIs" dxfId="72" priority="60" operator="equal">
      <formula>"jan."</formula>
    </cfRule>
  </conditionalFormatting>
  <conditionalFormatting sqref="N9">
    <cfRule type="cellIs" dxfId="71" priority="59" operator="equal">
      <formula>"jan."</formula>
    </cfRule>
  </conditionalFormatting>
  <conditionalFormatting sqref="N9">
    <cfRule type="cellIs" dxfId="70" priority="58" operator="equal">
      <formula>"jan."</formula>
    </cfRule>
  </conditionalFormatting>
  <conditionalFormatting sqref="M9">
    <cfRule type="cellIs" dxfId="69" priority="57" operator="equal">
      <formula>"jan."</formula>
    </cfRule>
  </conditionalFormatting>
  <conditionalFormatting sqref="N9">
    <cfRule type="cellIs" dxfId="68" priority="56" operator="equal">
      <formula>"jan."</formula>
    </cfRule>
  </conditionalFormatting>
  <conditionalFormatting sqref="M9">
    <cfRule type="cellIs" dxfId="67" priority="55" operator="equal">
      <formula>"jan."</formula>
    </cfRule>
  </conditionalFormatting>
  <conditionalFormatting sqref="N9">
    <cfRule type="cellIs" dxfId="66" priority="54" operator="equal">
      <formula>"jan."</formula>
    </cfRule>
  </conditionalFormatting>
  <conditionalFormatting sqref="L9">
    <cfRule type="cellIs" dxfId="65" priority="53" operator="equal">
      <formula>"jan."</formula>
    </cfRule>
  </conditionalFormatting>
  <conditionalFormatting sqref="M9">
    <cfRule type="cellIs" dxfId="64" priority="52" operator="equal">
      <formula>"jan."</formula>
    </cfRule>
  </conditionalFormatting>
  <conditionalFormatting sqref="O9">
    <cfRule type="cellIs" dxfId="63" priority="51" operator="equal">
      <formula>"jan."</formula>
    </cfRule>
  </conditionalFormatting>
  <conditionalFormatting sqref="N9">
    <cfRule type="cellIs" dxfId="62" priority="50" operator="equal">
      <formula>"jan."</formula>
    </cfRule>
  </conditionalFormatting>
  <conditionalFormatting sqref="M9">
    <cfRule type="cellIs" dxfId="61" priority="49" operator="equal">
      <formula>"jan."</formula>
    </cfRule>
  </conditionalFormatting>
  <conditionalFormatting sqref="N9">
    <cfRule type="cellIs" dxfId="60" priority="48" operator="equal">
      <formula>"jan."</formula>
    </cfRule>
  </conditionalFormatting>
  <conditionalFormatting sqref="M9">
    <cfRule type="cellIs" dxfId="59" priority="47" operator="equal">
      <formula>"jan."</formula>
    </cfRule>
  </conditionalFormatting>
  <conditionalFormatting sqref="N9">
    <cfRule type="cellIs" dxfId="58" priority="46" operator="equal">
      <formula>"jan."</formula>
    </cfRule>
  </conditionalFormatting>
  <conditionalFormatting sqref="L9">
    <cfRule type="cellIs" dxfId="57" priority="45" operator="equal">
      <formula>"jan."</formula>
    </cfRule>
  </conditionalFormatting>
  <conditionalFormatting sqref="M9">
    <cfRule type="cellIs" dxfId="56" priority="44" operator="equal">
      <formula>"jan."</formula>
    </cfRule>
  </conditionalFormatting>
  <conditionalFormatting sqref="O9">
    <cfRule type="cellIs" dxfId="55" priority="43" operator="equal">
      <formula>"jan."</formula>
    </cfRule>
  </conditionalFormatting>
  <conditionalFormatting sqref="M9">
    <cfRule type="cellIs" dxfId="54" priority="42" operator="equal">
      <formula>"jan."</formula>
    </cfRule>
  </conditionalFormatting>
  <conditionalFormatting sqref="L9">
    <cfRule type="cellIs" dxfId="53" priority="41" operator="equal">
      <formula>"jan."</formula>
    </cfRule>
  </conditionalFormatting>
  <conditionalFormatting sqref="M9">
    <cfRule type="cellIs" dxfId="52" priority="40" operator="equal">
      <formula>"jan."</formula>
    </cfRule>
  </conditionalFormatting>
  <conditionalFormatting sqref="L9">
    <cfRule type="cellIs" dxfId="51" priority="39" operator="equal">
      <formula>"jan."</formula>
    </cfRule>
  </conditionalFormatting>
  <conditionalFormatting sqref="M9">
    <cfRule type="cellIs" dxfId="50" priority="38" operator="equal">
      <formula>"jan."</formula>
    </cfRule>
  </conditionalFormatting>
  <conditionalFormatting sqref="K9">
    <cfRule type="cellIs" dxfId="49" priority="37" operator="equal">
      <formula>"jan."</formula>
    </cfRule>
  </conditionalFormatting>
  <conditionalFormatting sqref="L9">
    <cfRule type="cellIs" dxfId="48" priority="36" operator="equal">
      <formula>"jan."</formula>
    </cfRule>
  </conditionalFormatting>
  <conditionalFormatting sqref="N9">
    <cfRule type="cellIs" dxfId="47" priority="35" operator="equal">
      <formula>"jan."</formula>
    </cfRule>
  </conditionalFormatting>
  <conditionalFormatting sqref="N9">
    <cfRule type="cellIs" dxfId="46" priority="34" operator="equal">
      <formula>"jan."</formula>
    </cfRule>
  </conditionalFormatting>
  <conditionalFormatting sqref="M9">
    <cfRule type="cellIs" dxfId="45" priority="33" operator="equal">
      <formula>"jan."</formula>
    </cfRule>
  </conditionalFormatting>
  <conditionalFormatting sqref="N9">
    <cfRule type="cellIs" dxfId="44" priority="32" operator="equal">
      <formula>"jan."</formula>
    </cfRule>
  </conditionalFormatting>
  <conditionalFormatting sqref="M9">
    <cfRule type="cellIs" dxfId="43" priority="31" operator="equal">
      <formula>"jan."</formula>
    </cfRule>
  </conditionalFormatting>
  <conditionalFormatting sqref="N9">
    <cfRule type="cellIs" dxfId="42" priority="30" operator="equal">
      <formula>"jan."</formula>
    </cfRule>
  </conditionalFormatting>
  <conditionalFormatting sqref="L9">
    <cfRule type="cellIs" dxfId="41" priority="29" operator="equal">
      <formula>"jan."</formula>
    </cfRule>
  </conditionalFormatting>
  <conditionalFormatting sqref="M9">
    <cfRule type="cellIs" dxfId="40" priority="28" operator="equal">
      <formula>"jan."</formula>
    </cfRule>
  </conditionalFormatting>
  <conditionalFormatting sqref="O9">
    <cfRule type="cellIs" dxfId="39" priority="27" operator="equal">
      <formula>"jan."</formula>
    </cfRule>
  </conditionalFormatting>
  <conditionalFormatting sqref="M9">
    <cfRule type="cellIs" dxfId="38" priority="26" operator="equal">
      <formula>"jan."</formula>
    </cfRule>
  </conditionalFormatting>
  <conditionalFormatting sqref="L9">
    <cfRule type="cellIs" dxfId="37" priority="25" operator="equal">
      <formula>"jan."</formula>
    </cfRule>
  </conditionalFormatting>
  <conditionalFormatting sqref="M9">
    <cfRule type="cellIs" dxfId="36" priority="24" operator="equal">
      <formula>"jan."</formula>
    </cfRule>
  </conditionalFormatting>
  <conditionalFormatting sqref="L9">
    <cfRule type="cellIs" dxfId="35" priority="23" operator="equal">
      <formula>"jan."</formula>
    </cfRule>
  </conditionalFormatting>
  <conditionalFormatting sqref="M9">
    <cfRule type="cellIs" dxfId="34" priority="22" operator="equal">
      <formula>"jan."</formula>
    </cfRule>
  </conditionalFormatting>
  <conditionalFormatting sqref="K9">
    <cfRule type="cellIs" dxfId="33" priority="21" operator="equal">
      <formula>"jan."</formula>
    </cfRule>
  </conditionalFormatting>
  <conditionalFormatting sqref="L9">
    <cfRule type="cellIs" dxfId="32" priority="20" operator="equal">
      <formula>"jan."</formula>
    </cfRule>
  </conditionalFormatting>
  <conditionalFormatting sqref="N9">
    <cfRule type="cellIs" dxfId="31" priority="19" operator="equal">
      <formula>"jan."</formula>
    </cfRule>
  </conditionalFormatting>
  <conditionalFormatting sqref="M9">
    <cfRule type="cellIs" dxfId="30" priority="18" operator="equal">
      <formula>"jan."</formula>
    </cfRule>
  </conditionalFormatting>
  <conditionalFormatting sqref="L9">
    <cfRule type="cellIs" dxfId="29" priority="17" operator="equal">
      <formula>"jan."</formula>
    </cfRule>
  </conditionalFormatting>
  <conditionalFormatting sqref="M9">
    <cfRule type="cellIs" dxfId="28" priority="16" operator="equal">
      <formula>"jan."</formula>
    </cfRule>
  </conditionalFormatting>
  <conditionalFormatting sqref="L9">
    <cfRule type="cellIs" dxfId="27" priority="15" operator="equal">
      <formula>"jan."</formula>
    </cfRule>
  </conditionalFormatting>
  <conditionalFormatting sqref="M9">
    <cfRule type="cellIs" dxfId="26" priority="14" operator="equal">
      <formula>"jan."</formula>
    </cfRule>
  </conditionalFormatting>
  <conditionalFormatting sqref="K9">
    <cfRule type="cellIs" dxfId="25" priority="13" operator="equal">
      <formula>"jan."</formula>
    </cfRule>
  </conditionalFormatting>
  <conditionalFormatting sqref="L9">
    <cfRule type="cellIs" dxfId="24" priority="12" operator="equal">
      <formula>"jan."</formula>
    </cfRule>
  </conditionalFormatting>
  <conditionalFormatting sqref="N9">
    <cfRule type="cellIs" dxfId="23" priority="11" operator="equal">
      <formula>"jan."</formula>
    </cfRule>
  </conditionalFormatting>
  <conditionalFormatting sqref="L9">
    <cfRule type="cellIs" dxfId="22" priority="10" operator="equal">
      <formula>"jan."</formula>
    </cfRule>
  </conditionalFormatting>
  <conditionalFormatting sqref="K9">
    <cfRule type="cellIs" dxfId="21" priority="9" operator="equal">
      <formula>"jan."</formula>
    </cfRule>
  </conditionalFormatting>
  <conditionalFormatting sqref="L9">
    <cfRule type="cellIs" dxfId="20" priority="8" operator="equal">
      <formula>"jan."</formula>
    </cfRule>
  </conditionalFormatting>
  <conditionalFormatting sqref="K9">
    <cfRule type="cellIs" dxfId="19" priority="7" operator="equal">
      <formula>"jan."</formula>
    </cfRule>
  </conditionalFormatting>
  <conditionalFormatting sqref="L9">
    <cfRule type="cellIs" dxfId="18" priority="6" operator="equal">
      <formula>"jan."</formula>
    </cfRule>
  </conditionalFormatting>
  <conditionalFormatting sqref="J9">
    <cfRule type="cellIs" dxfId="17" priority="5" operator="equal">
      <formula>"jan."</formula>
    </cfRule>
  </conditionalFormatting>
  <conditionalFormatting sqref="K9">
    <cfRule type="cellIs" dxfId="16" priority="4" operator="equal">
      <formula>"jan."</formula>
    </cfRule>
  </conditionalFormatting>
  <conditionalFormatting sqref="M9">
    <cfRule type="cellIs" dxfId="15" priority="3" operator="equal">
      <formula>"jan."</formula>
    </cfRule>
  </conditionalFormatting>
  <conditionalFormatting sqref="P9">
    <cfRule type="cellIs" dxfId="14" priority="2" operator="equal">
      <formula>"jan."</formula>
    </cfRule>
  </conditionalFormatting>
  <conditionalFormatting sqref="Q9">
    <cfRule type="cellIs" dxfId="13"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62"/>
  <sheetViews>
    <sheetView zoomScaleNormal="100" workbookViewId="0"/>
  </sheetViews>
  <sheetFormatPr defaultRowHeight="12.75" x14ac:dyDescent="0.2"/>
  <cols>
    <col min="1" max="1" width="1" style="131" customWidth="1"/>
    <col min="2" max="2" width="2.5703125" style="416" customWidth="1"/>
    <col min="3" max="3" width="1" style="131" customWidth="1"/>
    <col min="4" max="4" width="28.5703125" style="131" customWidth="1"/>
    <col min="5" max="5" width="6.85546875" style="131" customWidth="1"/>
    <col min="6" max="6" width="6.140625" style="131" customWidth="1"/>
    <col min="7" max="7" width="6.42578125" style="131" customWidth="1"/>
    <col min="8" max="8" width="6.7109375" style="131" customWidth="1"/>
    <col min="9" max="9" width="6.140625" style="131" customWidth="1"/>
    <col min="10" max="10" width="6.85546875" style="131" customWidth="1"/>
    <col min="11" max="11" width="7.42578125" style="131" customWidth="1"/>
    <col min="12" max="12" width="6.7109375" style="131" customWidth="1"/>
    <col min="13" max="14" width="6.5703125" style="131" customWidth="1"/>
    <col min="15" max="15" width="2.5703125" style="866" customWidth="1"/>
    <col min="16" max="16" width="1" style="866" customWidth="1"/>
    <col min="17" max="16384" width="9.140625" style="131"/>
  </cols>
  <sheetData>
    <row r="1" spans="1:16" ht="13.5" customHeight="1" x14ac:dyDescent="0.2">
      <c r="A1" s="130"/>
      <c r="B1" s="1610" t="s">
        <v>452</v>
      </c>
      <c r="C1" s="1610"/>
      <c r="D1" s="1610"/>
      <c r="E1" s="1610"/>
      <c r="F1" s="417"/>
      <c r="G1" s="417"/>
      <c r="H1" s="417"/>
      <c r="I1" s="417"/>
      <c r="J1" s="417"/>
      <c r="K1" s="417"/>
      <c r="L1" s="417"/>
      <c r="M1" s="417"/>
      <c r="N1" s="417"/>
      <c r="O1" s="417"/>
      <c r="P1" s="417"/>
    </row>
    <row r="2" spans="1:16" ht="6" customHeight="1" x14ac:dyDescent="0.2">
      <c r="A2" s="130"/>
      <c r="B2" s="1611"/>
      <c r="C2" s="1611"/>
      <c r="D2" s="1611"/>
      <c r="E2" s="1309"/>
      <c r="F2" s="1309"/>
      <c r="G2" s="1611"/>
      <c r="H2" s="1611"/>
      <c r="I2" s="1611"/>
      <c r="J2" s="1611"/>
      <c r="K2" s="1611"/>
      <c r="L2" s="1611"/>
      <c r="M2" s="1611"/>
      <c r="N2" s="1309"/>
      <c r="O2" s="418"/>
      <c r="P2" s="1126"/>
    </row>
    <row r="3" spans="1:16" ht="10.5" customHeight="1" thickBot="1" x14ac:dyDescent="0.25">
      <c r="A3" s="130"/>
      <c r="B3" s="366"/>
      <c r="C3" s="132"/>
      <c r="D3" s="132"/>
      <c r="E3" s="132"/>
      <c r="F3" s="132"/>
      <c r="G3" s="132"/>
      <c r="H3" s="132"/>
      <c r="I3" s="132"/>
      <c r="J3" s="132"/>
      <c r="K3" s="132"/>
      <c r="L3" s="132"/>
      <c r="M3" s="132"/>
      <c r="N3" s="526" t="s">
        <v>72</v>
      </c>
      <c r="O3" s="419"/>
      <c r="P3" s="1126"/>
    </row>
    <row r="4" spans="1:16" ht="13.5" customHeight="1" thickBot="1" x14ac:dyDescent="0.25">
      <c r="A4" s="130"/>
      <c r="B4" s="366"/>
      <c r="C4" s="1612" t="s">
        <v>485</v>
      </c>
      <c r="D4" s="1613"/>
      <c r="E4" s="1613"/>
      <c r="F4" s="1613"/>
      <c r="G4" s="1613"/>
      <c r="H4" s="1613"/>
      <c r="I4" s="1613"/>
      <c r="J4" s="1613"/>
      <c r="K4" s="1613"/>
      <c r="L4" s="1613"/>
      <c r="M4" s="1613"/>
      <c r="N4" s="1614"/>
      <c r="O4" s="419"/>
      <c r="P4" s="1126"/>
    </row>
    <row r="5" spans="1:16" ht="4.5" customHeight="1" x14ac:dyDescent="0.2">
      <c r="A5" s="130"/>
      <c r="B5" s="366"/>
      <c r="C5" s="1617" t="s">
        <v>77</v>
      </c>
      <c r="D5" s="1617"/>
      <c r="E5" s="366"/>
      <c r="F5" s="366"/>
      <c r="G5" s="366"/>
      <c r="H5" s="366"/>
      <c r="I5" s="366"/>
      <c r="J5" s="366"/>
      <c r="K5" s="366"/>
      <c r="L5" s="366"/>
      <c r="M5" s="366"/>
      <c r="N5" s="366"/>
      <c r="O5" s="419"/>
      <c r="P5" s="1126"/>
    </row>
    <row r="6" spans="1:16" ht="13.5" customHeight="1" x14ac:dyDescent="0.2">
      <c r="A6" s="130"/>
      <c r="B6" s="366"/>
      <c r="C6" s="1618"/>
      <c r="D6" s="1618"/>
      <c r="E6" s="1615">
        <v>2012</v>
      </c>
      <c r="F6" s="1615"/>
      <c r="G6" s="1615">
        <v>2013</v>
      </c>
      <c r="H6" s="1615"/>
      <c r="I6" s="1615">
        <v>2014</v>
      </c>
      <c r="J6" s="1615"/>
      <c r="K6" s="1615">
        <v>2015</v>
      </c>
      <c r="L6" s="1615"/>
      <c r="M6" s="1615">
        <v>2016</v>
      </c>
      <c r="N6" s="1615"/>
      <c r="O6" s="419"/>
      <c r="P6" s="1126"/>
    </row>
    <row r="7" spans="1:16" ht="4.5" customHeight="1" x14ac:dyDescent="0.2">
      <c r="A7" s="130"/>
      <c r="B7" s="366"/>
      <c r="C7" s="366"/>
      <c r="D7" s="366"/>
      <c r="E7" s="1310"/>
      <c r="F7" s="1310"/>
      <c r="G7" s="1619"/>
      <c r="H7" s="1619"/>
      <c r="I7" s="1619"/>
      <c r="J7" s="1619"/>
      <c r="K7" s="366"/>
      <c r="L7" s="366"/>
      <c r="M7" s="366"/>
      <c r="N7" s="366"/>
      <c r="O7" s="419"/>
      <c r="P7" s="1126"/>
    </row>
    <row r="8" spans="1:16" s="136" customFormat="1" ht="18.75" customHeight="1" x14ac:dyDescent="0.2">
      <c r="A8" s="134"/>
      <c r="B8" s="1176"/>
      <c r="C8" s="1620" t="s">
        <v>486</v>
      </c>
      <c r="D8" s="1620"/>
      <c r="E8" s="1616">
        <v>193611</v>
      </c>
      <c r="F8" s="1616"/>
      <c r="G8" s="1616">
        <v>195577.99999998178</v>
      </c>
      <c r="H8" s="1616"/>
      <c r="I8" s="1616">
        <v>203548.00000000937</v>
      </c>
      <c r="J8" s="1616"/>
      <c r="K8" s="1616">
        <v>208456.70000001372</v>
      </c>
      <c r="L8" s="1616"/>
      <c r="M8" s="1616">
        <v>207566.90000001961</v>
      </c>
      <c r="N8" s="1616"/>
      <c r="O8" s="1177"/>
      <c r="P8" s="1178"/>
    </row>
    <row r="9" spans="1:16" s="136" customFormat="1" ht="15.75" customHeight="1" x14ac:dyDescent="0.2">
      <c r="A9" s="134"/>
      <c r="B9" s="1176"/>
      <c r="C9" s="1311"/>
      <c r="D9" s="1312" t="s">
        <v>497</v>
      </c>
      <c r="E9" s="1621">
        <v>193436</v>
      </c>
      <c r="F9" s="1621"/>
      <c r="G9" s="1621">
        <v>195417.99999998178</v>
      </c>
      <c r="H9" s="1621"/>
      <c r="I9" s="1621">
        <v>203388.00000000937</v>
      </c>
      <c r="J9" s="1621"/>
      <c r="K9" s="1621">
        <v>208295.70000001372</v>
      </c>
      <c r="L9" s="1621"/>
      <c r="M9" s="1621">
        <v>207428.90000001961</v>
      </c>
      <c r="N9" s="1621"/>
      <c r="O9" s="1177"/>
      <c r="P9" s="1178"/>
    </row>
    <row r="10" spans="1:16" s="136" customFormat="1" ht="15.75" customHeight="1" x14ac:dyDescent="0.2">
      <c r="A10" s="134"/>
      <c r="B10" s="1176"/>
      <c r="C10" s="1311"/>
      <c r="D10" s="1312" t="s">
        <v>489</v>
      </c>
      <c r="E10" s="1621">
        <v>175</v>
      </c>
      <c r="F10" s="1621"/>
      <c r="G10" s="1621">
        <v>160</v>
      </c>
      <c r="H10" s="1621"/>
      <c r="I10" s="1621">
        <v>160</v>
      </c>
      <c r="J10" s="1621"/>
      <c r="K10" s="1621">
        <v>161</v>
      </c>
      <c r="L10" s="1621"/>
      <c r="M10" s="1621">
        <v>138</v>
      </c>
      <c r="N10" s="1621"/>
      <c r="O10" s="1177"/>
      <c r="P10" s="1178"/>
    </row>
    <row r="11" spans="1:16" s="136" customFormat="1" ht="26.25" customHeight="1" x14ac:dyDescent="0.2">
      <c r="A11" s="134"/>
      <c r="B11" s="1176"/>
      <c r="C11" s="1622" t="s">
        <v>487</v>
      </c>
      <c r="D11" s="1622"/>
      <c r="E11" s="1616">
        <v>132844.00000000911</v>
      </c>
      <c r="F11" s="1616"/>
      <c r="G11" s="1616">
        <v>130531.99999998602</v>
      </c>
      <c r="H11" s="1616"/>
      <c r="I11" s="1616">
        <v>137344.99999999226</v>
      </c>
      <c r="J11" s="1616"/>
      <c r="K11" s="1616">
        <v>142030.80000001396</v>
      </c>
      <c r="L11" s="1616"/>
      <c r="M11" s="1616">
        <v>142646.50000000544</v>
      </c>
      <c r="N11" s="1616"/>
      <c r="O11" s="1177"/>
      <c r="P11" s="1178"/>
    </row>
    <row r="12" spans="1:16" s="136" customFormat="1" ht="18.75" customHeight="1" x14ac:dyDescent="0.2">
      <c r="A12" s="134"/>
      <c r="B12" s="1176"/>
      <c r="C12" s="1622" t="s">
        <v>488</v>
      </c>
      <c r="D12" s="1622"/>
      <c r="E12" s="1616">
        <v>5161343</v>
      </c>
      <c r="F12" s="1616"/>
      <c r="G12" s="1616">
        <v>4986266</v>
      </c>
      <c r="H12" s="1616"/>
      <c r="I12" s="1616">
        <v>5324131</v>
      </c>
      <c r="J12" s="1616"/>
      <c r="K12" s="1616">
        <v>5459744</v>
      </c>
      <c r="L12" s="1616"/>
      <c r="M12" s="1616">
        <v>5333835</v>
      </c>
      <c r="N12" s="1616"/>
      <c r="O12" s="1177"/>
      <c r="P12" s="1178"/>
    </row>
    <row r="13" spans="1:16" ht="18.75" customHeight="1" thickBot="1" x14ac:dyDescent="0.25">
      <c r="A13" s="130"/>
      <c r="B13" s="132"/>
      <c r="C13" s="132"/>
      <c r="D13" s="132"/>
      <c r="E13" s="1313"/>
      <c r="F13" s="1313"/>
      <c r="G13" s="1313"/>
      <c r="H13" s="1313"/>
      <c r="I13" s="1313"/>
      <c r="J13" s="1313"/>
      <c r="K13" s="1313"/>
      <c r="L13" s="1313"/>
      <c r="M13" s="1313"/>
      <c r="N13" s="1313"/>
      <c r="O13" s="419"/>
      <c r="P13" s="1126"/>
    </row>
    <row r="14" spans="1:16" s="136" customFormat="1" ht="13.5" customHeight="1" thickBot="1" x14ac:dyDescent="0.25">
      <c r="A14" s="134"/>
      <c r="B14" s="135"/>
      <c r="C14" s="1612" t="s">
        <v>498</v>
      </c>
      <c r="D14" s="1613"/>
      <c r="E14" s="1613"/>
      <c r="F14" s="1613"/>
      <c r="G14" s="1613"/>
      <c r="H14" s="1613"/>
      <c r="I14" s="1613"/>
      <c r="J14" s="1613"/>
      <c r="K14" s="1613"/>
      <c r="L14" s="1613"/>
      <c r="M14" s="1613"/>
      <c r="N14" s="1614"/>
      <c r="O14" s="419"/>
      <c r="P14" s="1126"/>
    </row>
    <row r="15" spans="1:16" ht="4.5" customHeight="1" x14ac:dyDescent="0.2">
      <c r="A15" s="130"/>
      <c r="B15" s="132"/>
      <c r="C15" s="1624" t="s">
        <v>77</v>
      </c>
      <c r="D15" s="1624"/>
      <c r="E15" s="369"/>
      <c r="F15" s="369"/>
      <c r="G15" s="369"/>
      <c r="H15" s="369"/>
      <c r="I15" s="369"/>
      <c r="J15" s="369"/>
      <c r="K15" s="369"/>
      <c r="L15" s="369"/>
      <c r="M15" s="369"/>
      <c r="N15" s="369"/>
      <c r="O15" s="419"/>
      <c r="P15" s="1126"/>
    </row>
    <row r="16" spans="1:16" x14ac:dyDescent="0.2">
      <c r="A16" s="130"/>
      <c r="B16" s="132"/>
      <c r="C16" s="1624"/>
      <c r="D16" s="1624"/>
      <c r="E16" s="1314"/>
      <c r="G16" s="1625">
        <v>2015</v>
      </c>
      <c r="H16" s="1625"/>
      <c r="I16" s="1625"/>
      <c r="J16" s="1625"/>
      <c r="K16" s="1625">
        <v>2016</v>
      </c>
      <c r="L16" s="1625"/>
      <c r="M16" s="1625"/>
      <c r="N16" s="1625"/>
      <c r="O16" s="1127"/>
      <c r="P16" s="1128"/>
    </row>
    <row r="17" spans="1:20" ht="22.5" customHeight="1" x14ac:dyDescent="0.2">
      <c r="A17" s="130"/>
      <c r="B17" s="132"/>
      <c r="C17" s="1314"/>
      <c r="D17" s="1314"/>
      <c r="E17" s="1314"/>
      <c r="F17" s="1315"/>
      <c r="G17" s="1316" t="s">
        <v>67</v>
      </c>
      <c r="H17" s="1317" t="s">
        <v>499</v>
      </c>
      <c r="I17" s="1317" t="s">
        <v>500</v>
      </c>
      <c r="J17" s="1317" t="s">
        <v>501</v>
      </c>
      <c r="K17" s="1316" t="s">
        <v>67</v>
      </c>
      <c r="L17" s="1317" t="s">
        <v>499</v>
      </c>
      <c r="M17" s="1317" t="s">
        <v>500</v>
      </c>
      <c r="N17" s="1317" t="s">
        <v>501</v>
      </c>
      <c r="O17" s="1127"/>
      <c r="P17" s="1128"/>
    </row>
    <row r="18" spans="1:20" s="1108" customFormat="1" ht="15" customHeight="1" x14ac:dyDescent="0.2">
      <c r="A18" s="1106"/>
      <c r="B18" s="1107"/>
      <c r="C18" s="1520" t="s">
        <v>67</v>
      </c>
      <c r="D18" s="1520"/>
      <c r="E18" s="1180"/>
      <c r="F18" s="1180"/>
      <c r="G18" s="1318">
        <v>208456.70000001372</v>
      </c>
      <c r="H18" s="1318">
        <v>201153.90000001321</v>
      </c>
      <c r="I18" s="1318">
        <v>6437.3000000000102</v>
      </c>
      <c r="J18" s="1318">
        <v>865.50000000000011</v>
      </c>
      <c r="K18" s="1318">
        <v>207566.90000001949</v>
      </c>
      <c r="L18" s="1318">
        <v>200040.10000001971</v>
      </c>
      <c r="M18" s="1318">
        <v>7185.6000000000204</v>
      </c>
      <c r="N18" s="1318">
        <v>341.20000000000005</v>
      </c>
      <c r="O18" s="1129"/>
      <c r="Q18" s="131"/>
      <c r="R18" s="131"/>
      <c r="S18" s="131"/>
      <c r="T18" s="131"/>
    </row>
    <row r="19" spans="1:20" ht="13.5" customHeight="1" x14ac:dyDescent="0.2">
      <c r="A19" s="130"/>
      <c r="B19" s="132"/>
      <c r="C19" s="767"/>
      <c r="D19" s="1319" t="s">
        <v>502</v>
      </c>
      <c r="E19" s="1320"/>
      <c r="F19" s="1320"/>
      <c r="G19" s="1321">
        <v>180.6</v>
      </c>
      <c r="H19" s="1321">
        <v>180.6</v>
      </c>
      <c r="I19" s="1321">
        <v>0</v>
      </c>
      <c r="J19" s="1321">
        <v>0</v>
      </c>
      <c r="K19" s="1321">
        <v>226.9</v>
      </c>
      <c r="L19" s="1321">
        <v>219.10000000000002</v>
      </c>
      <c r="M19" s="1321">
        <v>7.8</v>
      </c>
      <c r="N19" s="1321">
        <v>0</v>
      </c>
      <c r="O19" s="1127"/>
      <c r="P19" s="1128"/>
    </row>
    <row r="20" spans="1:20" ht="13.5" customHeight="1" x14ac:dyDescent="0.2">
      <c r="A20" s="130"/>
      <c r="B20" s="132"/>
      <c r="C20" s="767"/>
      <c r="D20" s="1319" t="s">
        <v>503</v>
      </c>
      <c r="E20" s="1320"/>
      <c r="F20" s="1320"/>
      <c r="G20" s="1321">
        <v>263.90000000000003</v>
      </c>
      <c r="H20" s="1321">
        <v>262.90000000000003</v>
      </c>
      <c r="I20" s="1321">
        <v>0</v>
      </c>
      <c r="J20" s="1321">
        <v>1</v>
      </c>
      <c r="K20" s="1321">
        <v>160.30000000000001</v>
      </c>
      <c r="L20" s="1321">
        <v>153.6</v>
      </c>
      <c r="M20" s="1321">
        <v>6.7</v>
      </c>
      <c r="N20" s="1321">
        <v>0</v>
      </c>
      <c r="O20" s="1127"/>
      <c r="P20" s="1130"/>
    </row>
    <row r="21" spans="1:20" ht="13.5" customHeight="1" x14ac:dyDescent="0.2">
      <c r="A21" s="130"/>
      <c r="B21" s="132"/>
      <c r="C21" s="767"/>
      <c r="D21" s="1319" t="s">
        <v>504</v>
      </c>
      <c r="E21" s="1320"/>
      <c r="F21" s="1320"/>
      <c r="G21" s="1321">
        <v>2559.3999999999937</v>
      </c>
      <c r="H21" s="1321">
        <v>2551.2999999999943</v>
      </c>
      <c r="I21" s="1321">
        <v>8.1</v>
      </c>
      <c r="J21" s="1321">
        <v>0</v>
      </c>
      <c r="K21" s="1321">
        <v>2734.3999999999996</v>
      </c>
      <c r="L21" s="1321">
        <v>2719.7999999999997</v>
      </c>
      <c r="M21" s="1321">
        <v>14.6</v>
      </c>
      <c r="N21" s="1321">
        <v>0</v>
      </c>
      <c r="O21" s="1127"/>
      <c r="P21" s="1130"/>
    </row>
    <row r="22" spans="1:20" ht="13.5" customHeight="1" x14ac:dyDescent="0.2">
      <c r="A22" s="130"/>
      <c r="B22" s="132"/>
      <c r="C22" s="767"/>
      <c r="D22" s="1319" t="s">
        <v>505</v>
      </c>
      <c r="E22" s="1320"/>
      <c r="F22" s="1320"/>
      <c r="G22" s="1321">
        <v>2339.8999999999987</v>
      </c>
      <c r="H22" s="1321">
        <v>2319.099999999999</v>
      </c>
      <c r="I22" s="1321">
        <v>20.8</v>
      </c>
      <c r="J22" s="1321">
        <v>0</v>
      </c>
      <c r="K22" s="1321">
        <v>2029.2999999999988</v>
      </c>
      <c r="L22" s="1321">
        <v>2008.3999999999987</v>
      </c>
      <c r="M22" s="1321">
        <v>20.9</v>
      </c>
      <c r="N22" s="1321">
        <v>0</v>
      </c>
      <c r="O22" s="1127"/>
      <c r="P22" s="1130"/>
    </row>
    <row r="23" spans="1:20" ht="13.5" customHeight="1" x14ac:dyDescent="0.2">
      <c r="A23" s="130"/>
      <c r="B23" s="132"/>
      <c r="C23" s="767"/>
      <c r="D23" s="1319" t="s">
        <v>506</v>
      </c>
      <c r="E23" s="1320"/>
      <c r="F23" s="1320"/>
      <c r="G23" s="1321">
        <v>993.2</v>
      </c>
      <c r="H23" s="1321">
        <v>993.2</v>
      </c>
      <c r="I23" s="1321">
        <v>0</v>
      </c>
      <c r="J23" s="1321">
        <v>0</v>
      </c>
      <c r="K23" s="1321">
        <v>951.60000000000082</v>
      </c>
      <c r="L23" s="1321">
        <v>926.20000000000073</v>
      </c>
      <c r="M23" s="1321">
        <v>25.4</v>
      </c>
      <c r="N23" s="1321">
        <v>0</v>
      </c>
      <c r="O23" s="1127"/>
      <c r="P23" s="1130"/>
    </row>
    <row r="24" spans="1:20" ht="13.5" customHeight="1" x14ac:dyDescent="0.2">
      <c r="A24" s="130"/>
      <c r="B24" s="132"/>
      <c r="C24" s="767"/>
      <c r="D24" s="1319" t="s">
        <v>507</v>
      </c>
      <c r="E24" s="1320"/>
      <c r="F24" s="1320"/>
      <c r="G24" s="1321">
        <v>4677.8000000000056</v>
      </c>
      <c r="H24" s="1321">
        <v>4595.700000000008</v>
      </c>
      <c r="I24" s="1321">
        <v>82.1</v>
      </c>
      <c r="J24" s="1321">
        <v>0</v>
      </c>
      <c r="K24" s="1321">
        <v>4958.9000000000142</v>
      </c>
      <c r="L24" s="1321">
        <v>4915.1000000000149</v>
      </c>
      <c r="M24" s="1321">
        <v>43.8</v>
      </c>
      <c r="N24" s="1321">
        <v>0</v>
      </c>
      <c r="O24" s="1127"/>
      <c r="P24" s="1130"/>
    </row>
    <row r="25" spans="1:20" ht="13.5" customHeight="1" x14ac:dyDescent="0.2">
      <c r="A25" s="130"/>
      <c r="B25" s="132"/>
      <c r="C25" s="767"/>
      <c r="D25" s="1319" t="s">
        <v>508</v>
      </c>
      <c r="E25" s="1320"/>
      <c r="F25" s="1320"/>
      <c r="G25" s="1321">
        <v>1046.8000000000002</v>
      </c>
      <c r="H25" s="1321">
        <v>1022.9000000000001</v>
      </c>
      <c r="I25" s="1321">
        <v>16</v>
      </c>
      <c r="J25" s="1321">
        <v>7.9</v>
      </c>
      <c r="K25" s="1321">
        <v>1036.4999999999991</v>
      </c>
      <c r="L25" s="1321">
        <v>1029.099999999999</v>
      </c>
      <c r="M25" s="1321">
        <v>7.4</v>
      </c>
      <c r="N25" s="1321">
        <v>0</v>
      </c>
      <c r="O25" s="1127"/>
      <c r="P25" s="1130"/>
    </row>
    <row r="26" spans="1:20" ht="13.5" customHeight="1" x14ac:dyDescent="0.2">
      <c r="A26" s="130"/>
      <c r="B26" s="132"/>
      <c r="C26" s="767"/>
      <c r="D26" s="1319" t="s">
        <v>509</v>
      </c>
      <c r="E26" s="1320"/>
      <c r="F26" s="1320"/>
      <c r="G26" s="1321">
        <v>338.09999999999991</v>
      </c>
      <c r="H26" s="1321">
        <v>331.7999999999999</v>
      </c>
      <c r="I26" s="1321">
        <v>6.3</v>
      </c>
      <c r="J26" s="1321">
        <v>0</v>
      </c>
      <c r="K26" s="1321">
        <v>952.80000000000007</v>
      </c>
      <c r="L26" s="1321">
        <v>951.80000000000007</v>
      </c>
      <c r="M26" s="1321">
        <v>1</v>
      </c>
      <c r="N26" s="1321">
        <v>0</v>
      </c>
      <c r="O26" s="1127"/>
      <c r="P26" s="1130"/>
    </row>
    <row r="27" spans="1:20" ht="13.5" customHeight="1" x14ac:dyDescent="0.2">
      <c r="A27" s="130"/>
      <c r="B27" s="132"/>
      <c r="C27" s="767"/>
      <c r="D27" s="1319" t="s">
        <v>510</v>
      </c>
      <c r="E27" s="1320"/>
      <c r="F27" s="1320"/>
      <c r="G27" s="1321">
        <v>67.2</v>
      </c>
      <c r="H27" s="1321">
        <v>57.2</v>
      </c>
      <c r="I27" s="1321">
        <v>10</v>
      </c>
      <c r="J27" s="1321">
        <v>0</v>
      </c>
      <c r="K27" s="1321">
        <v>67.900000000000006</v>
      </c>
      <c r="L27" s="1321">
        <v>67.900000000000006</v>
      </c>
      <c r="M27" s="1321">
        <v>0</v>
      </c>
      <c r="N27" s="1321">
        <v>0</v>
      </c>
      <c r="O27" s="1127"/>
      <c r="P27" s="1130"/>
    </row>
    <row r="28" spans="1:20" ht="13.5" customHeight="1" x14ac:dyDescent="0.2">
      <c r="A28" s="130"/>
      <c r="B28" s="132"/>
      <c r="C28" s="767"/>
      <c r="D28" s="1319" t="s">
        <v>511</v>
      </c>
      <c r="E28" s="1320"/>
      <c r="F28" s="1320"/>
      <c r="G28" s="1321">
        <v>381.90000000000009</v>
      </c>
      <c r="H28" s="1321">
        <v>351.6</v>
      </c>
      <c r="I28" s="1321">
        <v>30.3</v>
      </c>
      <c r="J28" s="1321">
        <v>0</v>
      </c>
      <c r="K28" s="1321">
        <v>482.1</v>
      </c>
      <c r="L28" s="1321">
        <v>474.7</v>
      </c>
      <c r="M28" s="1321">
        <v>7.4</v>
      </c>
      <c r="N28" s="1321">
        <v>0</v>
      </c>
      <c r="O28" s="1127"/>
      <c r="P28" s="1130"/>
    </row>
    <row r="29" spans="1:20" ht="13.5" customHeight="1" x14ac:dyDescent="0.2">
      <c r="A29" s="130"/>
      <c r="B29" s="132"/>
      <c r="C29" s="767"/>
      <c r="D29" s="1319" t="s">
        <v>512</v>
      </c>
      <c r="E29" s="1320"/>
      <c r="F29" s="1320"/>
      <c r="G29" s="1321">
        <v>5826.600000000034</v>
      </c>
      <c r="H29" s="1321">
        <v>5755.1000000000322</v>
      </c>
      <c r="I29" s="1321">
        <v>71.5</v>
      </c>
      <c r="J29" s="1321">
        <v>0</v>
      </c>
      <c r="K29" s="1321">
        <v>5592.6999999999935</v>
      </c>
      <c r="L29" s="1321">
        <v>5507.7999999999938</v>
      </c>
      <c r="M29" s="1321">
        <v>84.9</v>
      </c>
      <c r="N29" s="1321">
        <v>0</v>
      </c>
      <c r="O29" s="1127"/>
      <c r="P29" s="1130"/>
    </row>
    <row r="30" spans="1:20" ht="13.5" customHeight="1" x14ac:dyDescent="0.2">
      <c r="A30" s="130"/>
      <c r="B30" s="132"/>
      <c r="C30" s="767"/>
      <c r="D30" s="1319" t="s">
        <v>513</v>
      </c>
      <c r="E30" s="1320"/>
      <c r="F30" s="1320"/>
      <c r="G30" s="1321">
        <v>862.49999999999977</v>
      </c>
      <c r="H30" s="1321">
        <v>846.9</v>
      </c>
      <c r="I30" s="1321">
        <v>15.6</v>
      </c>
      <c r="J30" s="1321">
        <v>0</v>
      </c>
      <c r="K30" s="1321">
        <v>830.9000000000002</v>
      </c>
      <c r="L30" s="1321">
        <v>799.60000000000025</v>
      </c>
      <c r="M30" s="1321">
        <v>31.3</v>
      </c>
      <c r="N30" s="1321">
        <v>0</v>
      </c>
      <c r="O30" s="1127"/>
      <c r="P30" s="1130"/>
    </row>
    <row r="31" spans="1:20" ht="13.5" customHeight="1" x14ac:dyDescent="0.2">
      <c r="A31" s="130"/>
      <c r="B31" s="132"/>
      <c r="C31" s="767"/>
      <c r="D31" s="1319" t="s">
        <v>514</v>
      </c>
      <c r="E31" s="1320"/>
      <c r="F31" s="1320"/>
      <c r="G31" s="1321">
        <v>1411.899999999999</v>
      </c>
      <c r="H31" s="1321">
        <v>1385.4999999999993</v>
      </c>
      <c r="I31" s="1321">
        <v>21</v>
      </c>
      <c r="J31" s="1321">
        <v>5.4</v>
      </c>
      <c r="K31" s="1321">
        <v>1503.1000000000004</v>
      </c>
      <c r="L31" s="1321">
        <v>1495.1000000000004</v>
      </c>
      <c r="M31" s="1321">
        <v>8</v>
      </c>
      <c r="N31" s="1321">
        <v>0</v>
      </c>
      <c r="O31" s="1127"/>
      <c r="P31" s="1130"/>
    </row>
    <row r="32" spans="1:20" ht="13.5" customHeight="1" x14ac:dyDescent="0.2">
      <c r="A32" s="130"/>
      <c r="B32" s="132"/>
      <c r="C32" s="767"/>
      <c r="D32" s="1319" t="s">
        <v>515</v>
      </c>
      <c r="E32" s="1320"/>
      <c r="F32" s="1320"/>
      <c r="G32" s="1321">
        <v>1368.2999999999977</v>
      </c>
      <c r="H32" s="1321">
        <v>1096.399999999999</v>
      </c>
      <c r="I32" s="1321">
        <v>251.10000000000008</v>
      </c>
      <c r="J32" s="1321">
        <v>20.8</v>
      </c>
      <c r="K32" s="1321">
        <v>1861.7000000000003</v>
      </c>
      <c r="L32" s="1321">
        <v>1382.2000000000007</v>
      </c>
      <c r="M32" s="1321">
        <v>466.80000000000007</v>
      </c>
      <c r="N32" s="1321">
        <v>12.7</v>
      </c>
      <c r="O32" s="1127"/>
      <c r="P32" s="1130"/>
    </row>
    <row r="33" spans="1:16" ht="13.5" customHeight="1" x14ac:dyDescent="0.2">
      <c r="A33" s="130"/>
      <c r="B33" s="132"/>
      <c r="C33" s="767"/>
      <c r="D33" s="1319" t="s">
        <v>516</v>
      </c>
      <c r="E33" s="1320"/>
      <c r="F33" s="1320"/>
      <c r="G33" s="1321">
        <v>478.60000000000014</v>
      </c>
      <c r="H33" s="1321">
        <v>468.30000000000007</v>
      </c>
      <c r="I33" s="1321">
        <v>10.3</v>
      </c>
      <c r="J33" s="1321">
        <v>0</v>
      </c>
      <c r="K33" s="1321">
        <v>677.8</v>
      </c>
      <c r="L33" s="1321">
        <v>670.8</v>
      </c>
      <c r="M33" s="1321">
        <v>7</v>
      </c>
      <c r="N33" s="1321">
        <v>0</v>
      </c>
      <c r="O33" s="1127"/>
      <c r="P33" s="1130"/>
    </row>
    <row r="34" spans="1:16" ht="13.5" customHeight="1" x14ac:dyDescent="0.2">
      <c r="A34" s="130"/>
      <c r="B34" s="132"/>
      <c r="C34" s="767"/>
      <c r="D34" s="1319" t="s">
        <v>517</v>
      </c>
      <c r="E34" s="1320"/>
      <c r="F34" s="1320"/>
      <c r="G34" s="1321">
        <v>3859.4999999999973</v>
      </c>
      <c r="H34" s="1321">
        <v>3826.9999999999973</v>
      </c>
      <c r="I34" s="1321">
        <v>32.500000000000007</v>
      </c>
      <c r="J34" s="1321">
        <v>0</v>
      </c>
      <c r="K34" s="1321">
        <v>4002.1999999999985</v>
      </c>
      <c r="L34" s="1321">
        <v>3959.1999999999989</v>
      </c>
      <c r="M34" s="1321">
        <v>36.799999999999997</v>
      </c>
      <c r="N34" s="1321">
        <v>6.2</v>
      </c>
      <c r="O34" s="1127"/>
      <c r="P34" s="1130"/>
    </row>
    <row r="35" spans="1:16" ht="13.5" customHeight="1" x14ac:dyDescent="0.2">
      <c r="A35" s="130"/>
      <c r="B35" s="132"/>
      <c r="C35" s="767"/>
      <c r="D35" s="1319" t="s">
        <v>518</v>
      </c>
      <c r="E35" s="1320"/>
      <c r="F35" s="1320"/>
      <c r="G35" s="1321">
        <v>742.00000000000011</v>
      </c>
      <c r="H35" s="1321">
        <v>736.50000000000011</v>
      </c>
      <c r="I35" s="1321">
        <v>5.5</v>
      </c>
      <c r="J35" s="1321">
        <v>0</v>
      </c>
      <c r="K35" s="1321">
        <v>683.90000000000009</v>
      </c>
      <c r="L35" s="1321">
        <v>676.90000000000009</v>
      </c>
      <c r="M35" s="1321">
        <v>7</v>
      </c>
      <c r="N35" s="1321">
        <v>0</v>
      </c>
      <c r="O35" s="1127"/>
      <c r="P35" s="1130"/>
    </row>
    <row r="36" spans="1:16" ht="13.5" customHeight="1" x14ac:dyDescent="0.2">
      <c r="A36" s="130"/>
      <c r="B36" s="132"/>
      <c r="C36" s="767"/>
      <c r="D36" s="1319" t="s">
        <v>519</v>
      </c>
      <c r="E36" s="1320"/>
      <c r="F36" s="1320"/>
      <c r="G36" s="1321">
        <v>4873.8000000000084</v>
      </c>
      <c r="H36" s="1321">
        <v>4758.0000000000082</v>
      </c>
      <c r="I36" s="1321">
        <v>110.3</v>
      </c>
      <c r="J36" s="1321">
        <v>5.5</v>
      </c>
      <c r="K36" s="1321">
        <v>5151.9000000000087</v>
      </c>
      <c r="L36" s="1321">
        <v>5008.4000000000087</v>
      </c>
      <c r="M36" s="1321">
        <v>143.5</v>
      </c>
      <c r="N36" s="1321">
        <v>0</v>
      </c>
      <c r="O36" s="1127"/>
      <c r="P36" s="1130"/>
    </row>
    <row r="37" spans="1:16" ht="13.5" customHeight="1" x14ac:dyDescent="0.2">
      <c r="A37" s="130"/>
      <c r="B37" s="132"/>
      <c r="C37" s="767"/>
      <c r="D37" s="1319" t="s">
        <v>520</v>
      </c>
      <c r="E37" s="1320"/>
      <c r="F37" s="1320"/>
      <c r="G37" s="1321">
        <v>996.20000000000039</v>
      </c>
      <c r="H37" s="1321">
        <v>982.50000000000034</v>
      </c>
      <c r="I37" s="1321">
        <v>13.7</v>
      </c>
      <c r="J37" s="1321">
        <v>0</v>
      </c>
      <c r="K37" s="1321">
        <v>793.60000000000025</v>
      </c>
      <c r="L37" s="1321">
        <v>782.00000000000023</v>
      </c>
      <c r="M37" s="1321">
        <v>11.6</v>
      </c>
      <c r="N37" s="1321">
        <v>0</v>
      </c>
      <c r="O37" s="1127"/>
      <c r="P37" s="1130"/>
    </row>
    <row r="38" spans="1:16" ht="13.5" customHeight="1" x14ac:dyDescent="0.2">
      <c r="A38" s="130"/>
      <c r="B38" s="132"/>
      <c r="C38" s="767"/>
      <c r="D38" s="1319" t="s">
        <v>521</v>
      </c>
      <c r="E38" s="1320"/>
      <c r="F38" s="1320"/>
      <c r="G38" s="1321">
        <v>9028.5000000000564</v>
      </c>
      <c r="H38" s="1321">
        <v>8616.1000000000458</v>
      </c>
      <c r="I38" s="1321">
        <v>379.7</v>
      </c>
      <c r="J38" s="1321">
        <v>32.700000000000003</v>
      </c>
      <c r="K38" s="1321">
        <v>8578.8000000000193</v>
      </c>
      <c r="L38" s="1321">
        <v>8082.8000000000111</v>
      </c>
      <c r="M38" s="1321">
        <v>470.60000000000036</v>
      </c>
      <c r="N38" s="1321">
        <v>25.400000000000002</v>
      </c>
      <c r="O38" s="1127"/>
      <c r="P38" s="1130"/>
    </row>
    <row r="39" spans="1:16" ht="13.5" customHeight="1" x14ac:dyDescent="0.2">
      <c r="A39" s="130"/>
      <c r="B39" s="132"/>
      <c r="C39" s="767"/>
      <c r="D39" s="1319" t="s">
        <v>522</v>
      </c>
      <c r="E39" s="1320"/>
      <c r="F39" s="1320"/>
      <c r="G39" s="1321">
        <v>13409.100000000049</v>
      </c>
      <c r="H39" s="1321">
        <v>12977.300000000052</v>
      </c>
      <c r="I39" s="1321">
        <v>404.30000000000007</v>
      </c>
      <c r="J39" s="1321">
        <v>27.500000000000004</v>
      </c>
      <c r="K39" s="1321">
        <v>14837.900000000074</v>
      </c>
      <c r="L39" s="1321">
        <v>14470.800000000072</v>
      </c>
      <c r="M39" s="1321">
        <v>341.5</v>
      </c>
      <c r="N39" s="1321">
        <v>25.6</v>
      </c>
      <c r="O39" s="1127"/>
      <c r="P39" s="1130"/>
    </row>
    <row r="40" spans="1:16" ht="13.5" customHeight="1" x14ac:dyDescent="0.2">
      <c r="A40" s="130"/>
      <c r="B40" s="132"/>
      <c r="C40" s="767"/>
      <c r="D40" s="1319" t="s">
        <v>523</v>
      </c>
      <c r="E40" s="1320"/>
      <c r="F40" s="1320"/>
      <c r="G40" s="1321">
        <v>8837.4000000000324</v>
      </c>
      <c r="H40" s="1321">
        <v>8619.2000000000335</v>
      </c>
      <c r="I40" s="1321">
        <v>217.2</v>
      </c>
      <c r="J40" s="1321">
        <v>1</v>
      </c>
      <c r="K40" s="1321">
        <v>10434.500000000011</v>
      </c>
      <c r="L40" s="1321">
        <v>10188.600000000009</v>
      </c>
      <c r="M40" s="1321">
        <v>245.9</v>
      </c>
      <c r="N40" s="1321">
        <v>0</v>
      </c>
      <c r="O40" s="1127"/>
      <c r="P40" s="1130"/>
    </row>
    <row r="41" spans="1:16" ht="13.5" customHeight="1" x14ac:dyDescent="0.2">
      <c r="A41" s="130"/>
      <c r="B41" s="132"/>
      <c r="C41" s="767"/>
      <c r="D41" s="1319" t="s">
        <v>524</v>
      </c>
      <c r="E41" s="1320"/>
      <c r="F41" s="1320"/>
      <c r="G41" s="1321">
        <v>3116.4999999999973</v>
      </c>
      <c r="H41" s="1321">
        <v>3103.1999999999975</v>
      </c>
      <c r="I41" s="1321">
        <v>13.299999999999999</v>
      </c>
      <c r="J41" s="1321">
        <v>0</v>
      </c>
      <c r="K41" s="1321">
        <v>3500.1000000000067</v>
      </c>
      <c r="L41" s="1321">
        <v>3440.0000000000059</v>
      </c>
      <c r="M41" s="1321">
        <v>60.099999999999994</v>
      </c>
      <c r="N41" s="1321">
        <v>0</v>
      </c>
      <c r="O41" s="1127"/>
      <c r="P41" s="1130"/>
    </row>
    <row r="42" spans="1:16" ht="13.5" customHeight="1" x14ac:dyDescent="0.2">
      <c r="A42" s="130"/>
      <c r="B42" s="132"/>
      <c r="C42" s="767"/>
      <c r="D42" s="1319" t="s">
        <v>525</v>
      </c>
      <c r="E42" s="1320"/>
      <c r="F42" s="1320"/>
      <c r="G42" s="1321">
        <v>6707.4000000000178</v>
      </c>
      <c r="H42" s="1321">
        <v>6164.6000000000113</v>
      </c>
      <c r="I42" s="1321">
        <v>507.4</v>
      </c>
      <c r="J42" s="1321">
        <v>35.4</v>
      </c>
      <c r="K42" s="1321">
        <v>5638.9999999999727</v>
      </c>
      <c r="L42" s="1321">
        <v>5178.8999999999796</v>
      </c>
      <c r="M42" s="1321">
        <v>440.5</v>
      </c>
      <c r="N42" s="1321">
        <v>19.600000000000001</v>
      </c>
      <c r="O42" s="1127"/>
      <c r="P42" s="1130"/>
    </row>
    <row r="43" spans="1:16" ht="13.5" customHeight="1" x14ac:dyDescent="0.2">
      <c r="A43" s="130"/>
      <c r="B43" s="132"/>
      <c r="C43" s="767"/>
      <c r="D43" s="1319" t="s">
        <v>526</v>
      </c>
      <c r="E43" s="1320"/>
      <c r="F43" s="1320"/>
      <c r="G43" s="1321">
        <v>2592.2999999999984</v>
      </c>
      <c r="H43" s="1321">
        <v>2423.5999999999981</v>
      </c>
      <c r="I43" s="1321">
        <v>167.7</v>
      </c>
      <c r="J43" s="1321">
        <v>1</v>
      </c>
      <c r="K43" s="1321">
        <v>2932.9000000000005</v>
      </c>
      <c r="L43" s="1321">
        <v>2802.9</v>
      </c>
      <c r="M43" s="1321">
        <v>122.69999999999999</v>
      </c>
      <c r="N43" s="1321">
        <v>7.3</v>
      </c>
      <c r="O43" s="1127"/>
      <c r="P43" s="1130"/>
    </row>
    <row r="44" spans="1:16" ht="13.5" customHeight="1" x14ac:dyDescent="0.2">
      <c r="A44" s="130"/>
      <c r="B44" s="132"/>
      <c r="C44" s="767"/>
      <c r="D44" s="1319" t="s">
        <v>527</v>
      </c>
      <c r="E44" s="1320"/>
      <c r="F44" s="1320"/>
      <c r="G44" s="1321">
        <v>10.7</v>
      </c>
      <c r="H44" s="1321">
        <v>4.5</v>
      </c>
      <c r="I44" s="1321">
        <v>6.2</v>
      </c>
      <c r="J44" s="1321">
        <v>0</v>
      </c>
      <c r="K44" s="1321">
        <v>158.6</v>
      </c>
      <c r="L44" s="1321">
        <v>158.6</v>
      </c>
      <c r="M44" s="1321">
        <v>0</v>
      </c>
      <c r="N44" s="1321">
        <v>0</v>
      </c>
      <c r="O44" s="1127"/>
      <c r="P44" s="1130"/>
    </row>
    <row r="45" spans="1:16" ht="13.5" customHeight="1" x14ac:dyDescent="0.2">
      <c r="A45" s="130"/>
      <c r="B45" s="132"/>
      <c r="C45" s="767"/>
      <c r="D45" s="1319" t="s">
        <v>528</v>
      </c>
      <c r="E45" s="1320"/>
      <c r="F45" s="1320"/>
      <c r="G45" s="1321">
        <v>21966.699999999815</v>
      </c>
      <c r="H45" s="1321">
        <v>21391.299999999817</v>
      </c>
      <c r="I45" s="1321">
        <v>537.50000000000023</v>
      </c>
      <c r="J45" s="1321">
        <v>37.900000000000006</v>
      </c>
      <c r="K45" s="1321">
        <v>18988.099999999999</v>
      </c>
      <c r="L45" s="1321">
        <v>18496.200000000019</v>
      </c>
      <c r="M45" s="1321">
        <v>476.20000000000016</v>
      </c>
      <c r="N45" s="1321">
        <v>15.7</v>
      </c>
      <c r="O45" s="1127"/>
      <c r="P45" s="1130"/>
    </row>
    <row r="46" spans="1:16" ht="13.5" customHeight="1" x14ac:dyDescent="0.2">
      <c r="A46" s="130"/>
      <c r="B46" s="132"/>
      <c r="C46" s="767"/>
      <c r="D46" s="1319" t="s">
        <v>529</v>
      </c>
      <c r="E46" s="1320"/>
      <c r="F46" s="1320"/>
      <c r="G46" s="1321">
        <v>22045.399999999754</v>
      </c>
      <c r="H46" s="1321">
        <v>21434.899999999787</v>
      </c>
      <c r="I46" s="1321">
        <v>580.3000000000003</v>
      </c>
      <c r="J46" s="1321">
        <v>30.2</v>
      </c>
      <c r="K46" s="1321">
        <v>20493.500000000426</v>
      </c>
      <c r="L46" s="1321">
        <v>19780.500000000302</v>
      </c>
      <c r="M46" s="1321">
        <v>661.90000000000043</v>
      </c>
      <c r="N46" s="1321">
        <v>51.1</v>
      </c>
      <c r="O46" s="1127"/>
      <c r="P46" s="1130"/>
    </row>
    <row r="47" spans="1:16" ht="13.5" customHeight="1" x14ac:dyDescent="0.2">
      <c r="A47" s="130"/>
      <c r="B47" s="132"/>
      <c r="C47" s="767"/>
      <c r="D47" s="1319" t="s">
        <v>530</v>
      </c>
      <c r="E47" s="1320"/>
      <c r="F47" s="1320"/>
      <c r="G47" s="1321">
        <v>1381.0000000000005</v>
      </c>
      <c r="H47" s="1321">
        <v>1334.7</v>
      </c>
      <c r="I47" s="1321">
        <v>37.299999999999997</v>
      </c>
      <c r="J47" s="1321">
        <v>9</v>
      </c>
      <c r="K47" s="1321">
        <v>1241.9000000000005</v>
      </c>
      <c r="L47" s="1321">
        <v>1227.4000000000005</v>
      </c>
      <c r="M47" s="1321">
        <v>14.5</v>
      </c>
      <c r="N47" s="1321">
        <v>0</v>
      </c>
      <c r="O47" s="1127"/>
      <c r="P47" s="1130"/>
    </row>
    <row r="48" spans="1:16" ht="13.5" customHeight="1" x14ac:dyDescent="0.2">
      <c r="A48" s="130"/>
      <c r="B48" s="132"/>
      <c r="C48" s="767"/>
      <c r="D48" s="1319" t="s">
        <v>531</v>
      </c>
      <c r="E48" s="1320"/>
      <c r="F48" s="1320"/>
      <c r="G48" s="1321">
        <v>4414.3999999999933</v>
      </c>
      <c r="H48" s="1321">
        <v>4369.4999999999927</v>
      </c>
      <c r="I48" s="1321">
        <v>44.9</v>
      </c>
      <c r="J48" s="1321">
        <v>0</v>
      </c>
      <c r="K48" s="1321">
        <v>4230.1999999999898</v>
      </c>
      <c r="L48" s="1321">
        <v>4150.1999999999898</v>
      </c>
      <c r="M48" s="1321">
        <v>73.600000000000009</v>
      </c>
      <c r="N48" s="1321">
        <v>6.4</v>
      </c>
      <c r="O48" s="1127"/>
      <c r="P48" s="1130"/>
    </row>
    <row r="49" spans="1:20" ht="13.5" customHeight="1" x14ac:dyDescent="0.2">
      <c r="A49" s="130"/>
      <c r="B49" s="132"/>
      <c r="C49" s="767"/>
      <c r="D49" s="1319" t="s">
        <v>532</v>
      </c>
      <c r="E49" s="1320"/>
      <c r="F49" s="1320"/>
      <c r="G49" s="1321">
        <v>9229.800000000012</v>
      </c>
      <c r="H49" s="1321">
        <v>9006.0000000000055</v>
      </c>
      <c r="I49" s="1321">
        <v>223.8</v>
      </c>
      <c r="J49" s="1321">
        <v>0</v>
      </c>
      <c r="K49" s="1321">
        <v>8911.6000000000586</v>
      </c>
      <c r="L49" s="1321">
        <v>8604.9000000000669</v>
      </c>
      <c r="M49" s="1321">
        <v>306.7</v>
      </c>
      <c r="N49" s="1321">
        <v>0</v>
      </c>
      <c r="O49" s="1127"/>
      <c r="P49" s="1130"/>
    </row>
    <row r="50" spans="1:20" ht="13.5" customHeight="1" x14ac:dyDescent="0.2">
      <c r="A50" s="130"/>
      <c r="B50" s="132"/>
      <c r="C50" s="767"/>
      <c r="D50" s="1319" t="s">
        <v>533</v>
      </c>
      <c r="E50" s="1320"/>
      <c r="F50" s="1320"/>
      <c r="G50" s="1321">
        <v>10943.200000000044</v>
      </c>
      <c r="H50" s="1321">
        <v>10714.000000000042</v>
      </c>
      <c r="I50" s="1321">
        <v>219.60000000000002</v>
      </c>
      <c r="J50" s="1321">
        <v>9.6</v>
      </c>
      <c r="K50" s="1321">
        <v>11107.50000000006</v>
      </c>
      <c r="L50" s="1321">
        <v>10736.700000000075</v>
      </c>
      <c r="M50" s="1321">
        <v>370.8</v>
      </c>
      <c r="N50" s="1321">
        <v>0</v>
      </c>
      <c r="O50" s="1127"/>
      <c r="P50" s="1130"/>
    </row>
    <row r="51" spans="1:20" ht="13.5" customHeight="1" x14ac:dyDescent="0.2">
      <c r="A51" s="130"/>
      <c r="B51" s="132"/>
      <c r="C51" s="767"/>
      <c r="D51" s="1319" t="s">
        <v>534</v>
      </c>
      <c r="E51" s="1320"/>
      <c r="F51" s="1320"/>
      <c r="G51" s="1321">
        <v>886.10000000000059</v>
      </c>
      <c r="H51" s="1321">
        <v>870.40000000000066</v>
      </c>
      <c r="I51" s="1321">
        <v>15.700000000000001</v>
      </c>
      <c r="J51" s="1321">
        <v>0</v>
      </c>
      <c r="K51" s="1321">
        <v>975.20000000000061</v>
      </c>
      <c r="L51" s="1321">
        <v>947.00000000000057</v>
      </c>
      <c r="M51" s="1321">
        <v>28.2</v>
      </c>
      <c r="N51" s="1321">
        <v>0</v>
      </c>
      <c r="O51" s="1127"/>
      <c r="P51" s="1130"/>
    </row>
    <row r="52" spans="1:20" ht="13.5" customHeight="1" x14ac:dyDescent="0.2">
      <c r="A52" s="130"/>
      <c r="B52" s="132"/>
      <c r="C52" s="767"/>
      <c r="D52" s="1319" t="s">
        <v>535</v>
      </c>
      <c r="E52" s="1320"/>
      <c r="F52" s="1320"/>
      <c r="G52" s="1321">
        <v>12139.000000000067</v>
      </c>
      <c r="H52" s="1321">
        <v>11830.80000000007</v>
      </c>
      <c r="I52" s="1321">
        <v>294.2000000000001</v>
      </c>
      <c r="J52" s="1321">
        <v>14</v>
      </c>
      <c r="K52" s="1321">
        <v>10566.400000000038</v>
      </c>
      <c r="L52" s="1321">
        <v>10233.900000000041</v>
      </c>
      <c r="M52" s="1321">
        <v>329.5</v>
      </c>
      <c r="N52" s="1321">
        <v>3</v>
      </c>
      <c r="O52" s="1127"/>
      <c r="P52" s="1130"/>
    </row>
    <row r="53" spans="1:20" ht="13.5" customHeight="1" x14ac:dyDescent="0.2">
      <c r="A53" s="130"/>
      <c r="B53" s="132"/>
      <c r="C53" s="767"/>
      <c r="D53" s="1319" t="s">
        <v>536</v>
      </c>
      <c r="E53" s="1320"/>
      <c r="F53" s="1320"/>
      <c r="G53" s="1321">
        <v>9946.7000000000389</v>
      </c>
      <c r="H53" s="1321">
        <v>9281.0000000000309</v>
      </c>
      <c r="I53" s="1321">
        <v>653.70000000000016</v>
      </c>
      <c r="J53" s="1321">
        <v>12</v>
      </c>
      <c r="K53" s="1321">
        <v>9013.8000000000193</v>
      </c>
      <c r="L53" s="1321">
        <v>8486.2000000000153</v>
      </c>
      <c r="M53" s="1321">
        <v>521.50000000000023</v>
      </c>
      <c r="N53" s="1321">
        <v>6.1</v>
      </c>
      <c r="O53" s="1127"/>
      <c r="P53" s="1130"/>
    </row>
    <row r="54" spans="1:20" ht="13.5" customHeight="1" x14ac:dyDescent="0.2">
      <c r="A54" s="130"/>
      <c r="B54" s="132"/>
      <c r="C54" s="767"/>
      <c r="D54" s="1319" t="s">
        <v>537</v>
      </c>
      <c r="E54" s="1320"/>
      <c r="F54" s="1320"/>
      <c r="G54" s="1321">
        <v>462.2</v>
      </c>
      <c r="H54" s="1321">
        <v>435.40000000000009</v>
      </c>
      <c r="I54" s="1321">
        <v>26.799999999999997</v>
      </c>
      <c r="J54" s="1321">
        <v>0</v>
      </c>
      <c r="K54" s="1321">
        <v>580.70000000000016</v>
      </c>
      <c r="L54" s="1321">
        <v>557.20000000000016</v>
      </c>
      <c r="M54" s="1321">
        <v>23.5</v>
      </c>
      <c r="N54" s="1321">
        <v>0</v>
      </c>
      <c r="O54" s="1127"/>
      <c r="P54" s="1130"/>
    </row>
    <row r="55" spans="1:20" ht="13.5" customHeight="1" x14ac:dyDescent="0.2">
      <c r="A55" s="130"/>
      <c r="B55" s="132"/>
      <c r="C55" s="767"/>
      <c r="D55" s="1319" t="s">
        <v>538</v>
      </c>
      <c r="E55" s="1320"/>
      <c r="F55" s="1320"/>
      <c r="G55" s="1321">
        <v>11911.100000000068</v>
      </c>
      <c r="H55" s="1321">
        <v>11327.50000000006</v>
      </c>
      <c r="I55" s="1321">
        <v>566.10000000000036</v>
      </c>
      <c r="J55" s="1321">
        <v>17.5</v>
      </c>
      <c r="K55" s="1321">
        <v>11876.400000000071</v>
      </c>
      <c r="L55" s="1321">
        <v>11271.000000000038</v>
      </c>
      <c r="M55" s="1321">
        <v>582.70000000000039</v>
      </c>
      <c r="N55" s="1321">
        <v>22.7</v>
      </c>
      <c r="O55" s="1127"/>
      <c r="P55" s="1130"/>
    </row>
    <row r="56" spans="1:20" ht="13.5" customHeight="1" x14ac:dyDescent="0.2">
      <c r="A56" s="130"/>
      <c r="B56" s="132"/>
      <c r="C56" s="767"/>
      <c r="D56" s="1319" t="s">
        <v>539</v>
      </c>
      <c r="E56" s="1320"/>
      <c r="F56" s="1320"/>
      <c r="G56" s="1321">
        <v>3032.7000000000007</v>
      </c>
      <c r="H56" s="1321">
        <v>2682.7000000000007</v>
      </c>
      <c r="I56" s="1321">
        <v>350</v>
      </c>
      <c r="J56" s="1321">
        <v>0</v>
      </c>
      <c r="K56" s="1321">
        <v>2885.8999999999937</v>
      </c>
      <c r="L56" s="1321">
        <v>2570.2999999999947</v>
      </c>
      <c r="M56" s="1321">
        <v>309.39999999999998</v>
      </c>
      <c r="N56" s="1321">
        <v>6.2</v>
      </c>
      <c r="O56" s="1127"/>
      <c r="P56" s="1130"/>
    </row>
    <row r="57" spans="1:20" ht="13.5" customHeight="1" x14ac:dyDescent="0.2">
      <c r="A57" s="130"/>
      <c r="B57" s="132"/>
      <c r="C57" s="767"/>
      <c r="D57" s="1319" t="s">
        <v>540</v>
      </c>
      <c r="E57" s="1320"/>
      <c r="F57" s="1320"/>
      <c r="G57" s="1321">
        <v>203.3</v>
      </c>
      <c r="H57" s="1321">
        <v>203.3</v>
      </c>
      <c r="I57" s="1321">
        <v>0</v>
      </c>
      <c r="J57" s="1321">
        <v>0</v>
      </c>
      <c r="K57" s="1321">
        <v>96.6</v>
      </c>
      <c r="L57" s="1321">
        <v>96.6</v>
      </c>
      <c r="M57" s="1321">
        <v>0</v>
      </c>
      <c r="N57" s="1321">
        <v>0</v>
      </c>
      <c r="O57" s="1127"/>
      <c r="P57" s="1130"/>
    </row>
    <row r="58" spans="1:20" ht="13.5" customHeight="1" x14ac:dyDescent="0.2">
      <c r="A58" s="130"/>
      <c r="B58" s="132"/>
      <c r="C58" s="767"/>
      <c r="D58" s="1319" t="s">
        <v>541</v>
      </c>
      <c r="E58" s="1320"/>
      <c r="F58" s="1320"/>
      <c r="G58" s="1321">
        <v>6110.5000000000136</v>
      </c>
      <c r="H58" s="1321">
        <v>5990.9000000000142</v>
      </c>
      <c r="I58" s="1321">
        <v>112.8</v>
      </c>
      <c r="J58" s="1321">
        <v>6.8</v>
      </c>
      <c r="K58" s="1321">
        <v>7009.3000000000266</v>
      </c>
      <c r="L58" s="1321">
        <v>6861.8000000000284</v>
      </c>
      <c r="M58" s="1321">
        <v>138.70000000000002</v>
      </c>
      <c r="N58" s="1321">
        <v>8.8000000000000007</v>
      </c>
      <c r="O58" s="1127"/>
      <c r="P58" s="1130"/>
    </row>
    <row r="59" spans="1:20" ht="13.5" customHeight="1" x14ac:dyDescent="0.2">
      <c r="A59" s="130"/>
      <c r="B59" s="132"/>
      <c r="C59" s="767"/>
      <c r="D59" s="1319" t="s">
        <v>542</v>
      </c>
      <c r="E59" s="1320"/>
      <c r="F59" s="1320"/>
      <c r="G59" s="1321">
        <v>16814.500000000055</v>
      </c>
      <c r="H59" s="1321">
        <v>15850.500000000067</v>
      </c>
      <c r="I59" s="1321">
        <v>373.7000000000001</v>
      </c>
      <c r="J59" s="1321">
        <v>590.30000000000007</v>
      </c>
      <c r="K59" s="1321">
        <v>18809.500000000004</v>
      </c>
      <c r="L59" s="1321">
        <v>17949.900000000052</v>
      </c>
      <c r="M59" s="1321">
        <v>735.2</v>
      </c>
      <c r="N59" s="1321">
        <v>124.4</v>
      </c>
      <c r="O59" s="1127"/>
      <c r="P59" s="1130"/>
    </row>
    <row r="60" spans="1:20" s="1105" customFormat="1" ht="9.75" customHeight="1" x14ac:dyDescent="0.2">
      <c r="A60" s="1104"/>
      <c r="B60" s="1109"/>
      <c r="C60" s="1626" t="s">
        <v>543</v>
      </c>
      <c r="D60" s="1626"/>
      <c r="E60" s="1626"/>
      <c r="F60" s="1626"/>
      <c r="G60" s="1626"/>
      <c r="H60" s="1626"/>
      <c r="I60" s="1626"/>
      <c r="J60" s="1626"/>
      <c r="K60" s="1626"/>
      <c r="L60" s="1322"/>
      <c r="M60" s="1322"/>
      <c r="N60" s="1308"/>
      <c r="O60" s="1131"/>
      <c r="P60" s="1132"/>
      <c r="Q60" s="131"/>
      <c r="R60" s="131"/>
      <c r="S60" s="131"/>
      <c r="T60" s="131"/>
    </row>
    <row r="61" spans="1:20" ht="13.5" customHeight="1" x14ac:dyDescent="0.2">
      <c r="A61" s="132"/>
      <c r="B61" s="152"/>
      <c r="C61" s="1323" t="s">
        <v>481</v>
      </c>
      <c r="D61" s="1323"/>
      <c r="E61" s="1323"/>
      <c r="F61" s="1323"/>
      <c r="G61" s="1623" t="s">
        <v>544</v>
      </c>
      <c r="H61" s="1623"/>
      <c r="I61" s="1623"/>
      <c r="J61" s="1324" t="s">
        <v>453</v>
      </c>
      <c r="K61" s="145"/>
      <c r="L61" s="145"/>
      <c r="M61" s="145"/>
      <c r="N61" s="1097"/>
      <c r="O61" s="1127"/>
      <c r="P61" s="1128"/>
    </row>
    <row r="62" spans="1:20" ht="13.5" customHeight="1" x14ac:dyDescent="0.2">
      <c r="A62" s="130"/>
      <c r="B62" s="132"/>
      <c r="C62" s="132"/>
      <c r="D62" s="132"/>
      <c r="E62" s="132"/>
      <c r="F62" s="132"/>
      <c r="G62" s="132"/>
      <c r="H62" s="132"/>
      <c r="I62" s="132"/>
      <c r="J62" s="132"/>
      <c r="K62" s="132"/>
      <c r="L62" s="1576">
        <v>43556</v>
      </c>
      <c r="M62" s="1576"/>
      <c r="N62" s="1576"/>
      <c r="O62" s="245">
        <v>17</v>
      </c>
      <c r="P62" s="1133"/>
    </row>
  </sheetData>
  <mergeCells count="48">
    <mergeCell ref="G61:I61"/>
    <mergeCell ref="L62:N62"/>
    <mergeCell ref="C14:N14"/>
    <mergeCell ref="C15:D16"/>
    <mergeCell ref="G16:J16"/>
    <mergeCell ref="K16:N16"/>
    <mergeCell ref="C18:D18"/>
    <mergeCell ref="C60:K60"/>
    <mergeCell ref="M12:N12"/>
    <mergeCell ref="C11:D11"/>
    <mergeCell ref="E11:F11"/>
    <mergeCell ref="G11:H11"/>
    <mergeCell ref="I11:J11"/>
    <mergeCell ref="K11:L11"/>
    <mergeCell ref="M11:N11"/>
    <mergeCell ref="C12:D12"/>
    <mergeCell ref="E12:F12"/>
    <mergeCell ref="G12:H12"/>
    <mergeCell ref="I12:J12"/>
    <mergeCell ref="K12:L12"/>
    <mergeCell ref="E9:F9"/>
    <mergeCell ref="G9:H9"/>
    <mergeCell ref="I9:J9"/>
    <mergeCell ref="K9:L9"/>
    <mergeCell ref="M9:N9"/>
    <mergeCell ref="E10:F10"/>
    <mergeCell ref="G10:H10"/>
    <mergeCell ref="I10:J10"/>
    <mergeCell ref="K10:L10"/>
    <mergeCell ref="M10:N10"/>
    <mergeCell ref="K8:L8"/>
    <mergeCell ref="M8:N8"/>
    <mergeCell ref="C5:D6"/>
    <mergeCell ref="E6:F6"/>
    <mergeCell ref="G6:H6"/>
    <mergeCell ref="I6:J6"/>
    <mergeCell ref="K6:L6"/>
    <mergeCell ref="G7:H7"/>
    <mergeCell ref="I7:J7"/>
    <mergeCell ref="C8:D8"/>
    <mergeCell ref="E8:F8"/>
    <mergeCell ref="G8:H8"/>
    <mergeCell ref="I8:J8"/>
    <mergeCell ref="B1:E1"/>
    <mergeCell ref="B2:D2"/>
    <mergeCell ref="G2:M2"/>
    <mergeCell ref="C4:N4"/>
    <mergeCell ref="M6:N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R69"/>
  <sheetViews>
    <sheetView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9" width="9.140625" style="375"/>
    <col min="30" max="30" width="15.140625" style="375" customWidth="1"/>
    <col min="31" max="34" width="6.42578125" style="375" customWidth="1"/>
    <col min="35" max="36" width="2.140625" style="375" customWidth="1"/>
    <col min="37" max="38" width="6.42578125" style="375" customWidth="1"/>
    <col min="39" max="39" width="15.140625" style="375" customWidth="1"/>
    <col min="40" max="41" width="6.42578125" style="375" customWidth="1"/>
    <col min="42" max="16384" width="9.140625" style="375"/>
  </cols>
  <sheetData>
    <row r="1" spans="1:44" ht="13.5" customHeight="1" x14ac:dyDescent="0.2">
      <c r="A1" s="370"/>
      <c r="B1" s="374"/>
      <c r="C1" s="374"/>
      <c r="D1" s="374"/>
      <c r="E1" s="374"/>
      <c r="F1" s="371"/>
      <c r="G1" s="371"/>
      <c r="H1" s="371"/>
      <c r="I1" s="371"/>
      <c r="J1" s="371"/>
      <c r="K1" s="371"/>
      <c r="L1" s="1627" t="s">
        <v>300</v>
      </c>
      <c r="M1" s="1627"/>
      <c r="N1" s="370"/>
    </row>
    <row r="2" spans="1:44" ht="6" customHeight="1" x14ac:dyDescent="0.2">
      <c r="A2" s="370"/>
      <c r="B2" s="1628"/>
      <c r="C2" s="1629"/>
      <c r="D2" s="1629"/>
      <c r="E2" s="486"/>
      <c r="F2" s="486"/>
      <c r="G2" s="486"/>
      <c r="H2" s="486"/>
      <c r="I2" s="486"/>
      <c r="J2" s="486"/>
      <c r="K2" s="486"/>
      <c r="L2" s="421"/>
      <c r="M2" s="380"/>
      <c r="N2" s="370"/>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row>
    <row r="3" spans="1:44" ht="11.25" customHeight="1" thickBot="1" x14ac:dyDescent="0.25">
      <c r="A3" s="370"/>
      <c r="B3" s="433"/>
      <c r="C3" s="380"/>
      <c r="D3" s="380"/>
      <c r="E3" s="380"/>
      <c r="F3" s="380"/>
      <c r="G3" s="380"/>
      <c r="H3" s="380"/>
      <c r="I3" s="380"/>
      <c r="J3" s="380"/>
      <c r="K3" s="380"/>
      <c r="L3" s="534" t="s">
        <v>72</v>
      </c>
      <c r="M3" s="380"/>
      <c r="N3" s="370"/>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row>
    <row r="4" spans="1:44" s="384" customFormat="1" ht="13.5" customHeight="1" thickBot="1" x14ac:dyDescent="0.25">
      <c r="A4" s="382"/>
      <c r="B4" s="529"/>
      <c r="C4" s="1630" t="s">
        <v>131</v>
      </c>
      <c r="D4" s="1631"/>
      <c r="E4" s="1631"/>
      <c r="F4" s="1631"/>
      <c r="G4" s="1631"/>
      <c r="H4" s="1631"/>
      <c r="I4" s="1631"/>
      <c r="J4" s="1631"/>
      <c r="K4" s="1631"/>
      <c r="L4" s="1632"/>
      <c r="M4" s="380"/>
      <c r="N4" s="382"/>
      <c r="O4" s="584"/>
      <c r="P4" s="584"/>
      <c r="Q4" s="584"/>
      <c r="R4" s="584"/>
      <c r="S4" s="584"/>
      <c r="T4" s="584"/>
      <c r="U4" s="584"/>
      <c r="V4" s="584"/>
      <c r="W4" s="584"/>
      <c r="X4" s="584"/>
      <c r="Y4" s="584"/>
      <c r="Z4" s="584"/>
      <c r="AA4" s="584"/>
      <c r="AB4" s="584"/>
      <c r="AC4" s="1391"/>
      <c r="AD4" s="1391"/>
      <c r="AE4" s="1391"/>
      <c r="AF4" s="1391"/>
      <c r="AG4" s="1391"/>
      <c r="AH4" s="1391"/>
      <c r="AI4" s="1391"/>
      <c r="AJ4" s="1391"/>
      <c r="AK4" s="1391"/>
      <c r="AL4" s="1391"/>
      <c r="AM4" s="1391"/>
      <c r="AN4" s="1391"/>
      <c r="AO4" s="1391"/>
      <c r="AP4" s="1392"/>
      <c r="AQ4" s="1392"/>
      <c r="AR4" s="1392"/>
    </row>
    <row r="5" spans="1:44" s="671" customFormat="1" x14ac:dyDescent="0.2">
      <c r="B5" s="672"/>
      <c r="C5" s="1583" t="s">
        <v>132</v>
      </c>
      <c r="D5" s="1583"/>
      <c r="E5" s="538"/>
      <c r="F5" s="470"/>
      <c r="G5" s="470"/>
      <c r="H5" s="470"/>
      <c r="I5" s="470"/>
      <c r="J5" s="470"/>
      <c r="K5" s="470"/>
      <c r="L5" s="422"/>
      <c r="M5" s="422"/>
      <c r="N5" s="674"/>
      <c r="O5" s="673"/>
      <c r="P5" s="673"/>
      <c r="Q5" s="673"/>
      <c r="R5" s="673"/>
      <c r="S5" s="673"/>
      <c r="T5" s="673"/>
      <c r="U5" s="673"/>
      <c r="V5" s="673"/>
      <c r="W5" s="673"/>
      <c r="X5" s="673"/>
      <c r="Y5" s="673"/>
      <c r="Z5" s="673"/>
      <c r="AA5" s="673"/>
      <c r="AB5" s="673"/>
      <c r="AC5" s="1391"/>
      <c r="AD5" s="1391"/>
      <c r="AE5" s="1391"/>
      <c r="AF5" s="1391"/>
      <c r="AG5" s="1391"/>
      <c r="AH5" s="1391"/>
      <c r="AI5" s="1391"/>
      <c r="AJ5" s="1391"/>
      <c r="AK5" s="1391"/>
      <c r="AL5" s="1391"/>
      <c r="AM5" s="1391"/>
      <c r="AN5" s="1392"/>
      <c r="AO5" s="1391"/>
      <c r="AP5" s="1392"/>
      <c r="AQ5" s="1392"/>
      <c r="AR5" s="1392"/>
    </row>
    <row r="6" spans="1:44" ht="13.5" customHeight="1" x14ac:dyDescent="0.2">
      <c r="A6" s="370"/>
      <c r="B6" s="433"/>
      <c r="C6" s="1583"/>
      <c r="D6" s="1583"/>
      <c r="E6" s="1635">
        <v>2018</v>
      </c>
      <c r="F6" s="1635"/>
      <c r="G6" s="1635"/>
      <c r="H6" s="1636">
        <v>2019</v>
      </c>
      <c r="I6" s="1635"/>
      <c r="J6" s="1635"/>
      <c r="K6" s="1633" t="str">
        <f xml:space="preserve"> CONCATENATE("valor médio de ",J7,H6)</f>
        <v>valor médio de mar.2019</v>
      </c>
      <c r="L6" s="470"/>
      <c r="M6" s="422"/>
      <c r="N6" s="533"/>
      <c r="O6" s="432"/>
      <c r="P6" s="432"/>
      <c r="Q6" s="432"/>
      <c r="R6" s="432"/>
      <c r="S6" s="432"/>
      <c r="T6" s="432"/>
      <c r="U6" s="432"/>
      <c r="V6" s="432"/>
      <c r="W6" s="432"/>
      <c r="X6" s="432"/>
      <c r="Y6" s="432"/>
      <c r="Z6" s="432"/>
      <c r="AA6" s="432"/>
      <c r="AB6" s="432"/>
      <c r="AC6" s="1390"/>
      <c r="AD6" s="1390"/>
      <c r="AE6" s="1390" t="s">
        <v>312</v>
      </c>
      <c r="AF6" s="1390"/>
      <c r="AG6" s="1390" t="s">
        <v>313</v>
      </c>
      <c r="AH6" s="1390"/>
      <c r="AI6" s="1390"/>
      <c r="AJ6" s="1390"/>
      <c r="AK6" s="1390"/>
      <c r="AL6" s="1390"/>
      <c r="AM6" s="1390"/>
      <c r="AN6" s="1391" t="str">
        <f>VLOOKUP(AI8,AJ8:AK9,2,FALSE)</f>
        <v>família</v>
      </c>
      <c r="AO6" s="1390"/>
      <c r="AP6" s="1393"/>
      <c r="AQ6" s="1393"/>
      <c r="AR6" s="1393"/>
    </row>
    <row r="7" spans="1:44" ht="14.25" customHeight="1" x14ac:dyDescent="0.2">
      <c r="A7" s="370"/>
      <c r="B7" s="433"/>
      <c r="C7" s="410"/>
      <c r="D7" s="410"/>
      <c r="E7" s="1018" t="s">
        <v>95</v>
      </c>
      <c r="F7" s="927" t="s">
        <v>94</v>
      </c>
      <c r="G7" s="927" t="s">
        <v>93</v>
      </c>
      <c r="H7" s="927" t="s">
        <v>92</v>
      </c>
      <c r="I7" s="927" t="s">
        <v>103</v>
      </c>
      <c r="J7" s="1304" t="s">
        <v>102</v>
      </c>
      <c r="K7" s="1634" t="e">
        <f xml:space="preserve"> CONCATENATE("valor médio de ",#REF!,#REF!)</f>
        <v>#REF!</v>
      </c>
      <c r="L7" s="422"/>
      <c r="M7" s="468"/>
      <c r="N7" s="533"/>
      <c r="O7" s="432"/>
      <c r="P7" s="432"/>
      <c r="Q7" s="432"/>
      <c r="R7" s="432"/>
      <c r="S7" s="432"/>
      <c r="T7" s="432"/>
      <c r="U7" s="432"/>
      <c r="V7" s="432"/>
      <c r="W7" s="432"/>
      <c r="X7" s="432"/>
      <c r="Y7" s="432"/>
      <c r="Z7" s="432"/>
      <c r="AA7" s="432"/>
      <c r="AB7" s="432"/>
      <c r="AC7" s="1390"/>
      <c r="AD7" s="1390"/>
      <c r="AE7" s="1394" t="s">
        <v>314</v>
      </c>
      <c r="AF7" s="1390" t="s">
        <v>67</v>
      </c>
      <c r="AG7" s="1394" t="s">
        <v>314</v>
      </c>
      <c r="AH7" s="1390" t="s">
        <v>67</v>
      </c>
      <c r="AI7" s="1393"/>
      <c r="AJ7" s="1390"/>
      <c r="AK7" s="1390"/>
      <c r="AL7" s="1390"/>
      <c r="AM7" s="1390"/>
      <c r="AN7" s="1394" t="s">
        <v>314</v>
      </c>
      <c r="AO7" s="1390" t="s">
        <v>67</v>
      </c>
      <c r="AP7" s="1393"/>
      <c r="AQ7" s="1393"/>
      <c r="AR7" s="1393"/>
    </row>
    <row r="8" spans="1:44" s="627" customFormat="1" x14ac:dyDescent="0.2">
      <c r="A8" s="623"/>
      <c r="B8" s="624"/>
      <c r="C8" s="625" t="s">
        <v>67</v>
      </c>
      <c r="D8" s="626"/>
      <c r="E8" s="349">
        <v>101248</v>
      </c>
      <c r="F8" s="349">
        <v>100957</v>
      </c>
      <c r="G8" s="349">
        <v>100915</v>
      </c>
      <c r="H8" s="349">
        <v>100553</v>
      </c>
      <c r="I8" s="349">
        <v>100655</v>
      </c>
      <c r="J8" s="349">
        <v>100884</v>
      </c>
      <c r="K8" s="677">
        <v>263.10000000000002</v>
      </c>
      <c r="L8" s="628"/>
      <c r="M8" s="629"/>
      <c r="N8" s="623"/>
      <c r="O8" s="708"/>
      <c r="P8" s="707"/>
      <c r="Q8" s="708"/>
      <c r="R8" s="708"/>
      <c r="S8" s="630"/>
      <c r="T8" s="630"/>
      <c r="U8" s="630"/>
      <c r="V8" s="630"/>
      <c r="W8" s="630"/>
      <c r="X8" s="630"/>
      <c r="Y8" s="630"/>
      <c r="Z8" s="630"/>
      <c r="AA8" s="630"/>
      <c r="AB8" s="630"/>
      <c r="AC8" s="1391"/>
      <c r="AD8" s="1391" t="str">
        <f>+C9</f>
        <v>Aveiro</v>
      </c>
      <c r="AE8" s="1395">
        <f>+K9</f>
        <v>263.85009042334599</v>
      </c>
      <c r="AF8" s="1395">
        <f>+$K$8</f>
        <v>263.10000000000002</v>
      </c>
      <c r="AG8" s="1395">
        <f>+K46</f>
        <v>126.59184973377999</v>
      </c>
      <c r="AH8" s="1395">
        <f t="shared" ref="AH8:AH27" si="0">+$K$45</f>
        <v>117.94771119104701</v>
      </c>
      <c r="AI8" s="1391">
        <v>1</v>
      </c>
      <c r="AJ8" s="1391">
        <v>1</v>
      </c>
      <c r="AK8" s="1391" t="s">
        <v>312</v>
      </c>
      <c r="AL8" s="1391"/>
      <c r="AM8" s="1391" t="str">
        <f>+AD8</f>
        <v>Aveiro</v>
      </c>
      <c r="AN8" s="1396">
        <f>INDEX($AD$7:$AH$27,MATCH($AM8,$AD$7:$AD$27,0),MATCH(AN$7,$AD$7:$AH$7,0)+2*($AI$8-1))</f>
        <v>263.85009042334599</v>
      </c>
      <c r="AO8" s="1396">
        <f>INDEX($AD$7:$AH$27,MATCH($AM8,$AD$7:$AD$27,0),MATCH(AO$7,$AD$7:$AH$7,0)+2*($AI$8-1))</f>
        <v>263.10000000000002</v>
      </c>
      <c r="AP8" s="1392"/>
      <c r="AQ8" s="1392"/>
      <c r="AR8" s="1392"/>
    </row>
    <row r="9" spans="1:44" x14ac:dyDescent="0.2">
      <c r="A9" s="370"/>
      <c r="B9" s="433"/>
      <c r="C9" s="94" t="s">
        <v>61</v>
      </c>
      <c r="D9" s="378"/>
      <c r="E9" s="316">
        <v>4911</v>
      </c>
      <c r="F9" s="316">
        <v>4877</v>
      </c>
      <c r="G9" s="316">
        <v>4807</v>
      </c>
      <c r="H9" s="316">
        <v>4828</v>
      </c>
      <c r="I9" s="316">
        <v>4839</v>
      </c>
      <c r="J9" s="316">
        <v>4871</v>
      </c>
      <c r="K9" s="678">
        <v>263.85009042334599</v>
      </c>
      <c r="L9" s="422"/>
      <c r="M9" s="468"/>
      <c r="N9" s="370"/>
      <c r="O9" s="432"/>
      <c r="P9" s="432"/>
      <c r="Q9" s="432"/>
      <c r="R9" s="432"/>
      <c r="S9" s="432"/>
      <c r="T9" s="432"/>
      <c r="U9" s="432"/>
      <c r="V9" s="432"/>
      <c r="W9" s="432"/>
      <c r="X9" s="432"/>
      <c r="Y9" s="432"/>
      <c r="Z9" s="432"/>
      <c r="AA9" s="432"/>
      <c r="AB9" s="432"/>
      <c r="AC9" s="1390"/>
      <c r="AD9" s="1391" t="str">
        <f t="shared" ref="AD9:AD26" si="1">+C10</f>
        <v>Beja</v>
      </c>
      <c r="AE9" s="1395">
        <f t="shared" ref="AE9:AE26" si="2">+K10</f>
        <v>334.243516609393</v>
      </c>
      <c r="AF9" s="1395">
        <f t="shared" ref="AF9:AF27" si="3">+$K$8</f>
        <v>263.10000000000002</v>
      </c>
      <c r="AG9" s="1395">
        <f t="shared" ref="AG9:AG26" si="4">+K47</f>
        <v>118.71220097640401</v>
      </c>
      <c r="AH9" s="1395">
        <f t="shared" si="0"/>
        <v>117.94771119104701</v>
      </c>
      <c r="AI9" s="1390"/>
      <c r="AJ9" s="1390">
        <v>2</v>
      </c>
      <c r="AK9" s="1390" t="s">
        <v>313</v>
      </c>
      <c r="AL9" s="1390"/>
      <c r="AM9" s="1391" t="str">
        <f t="shared" ref="AM9:AM27" si="5">+AD9</f>
        <v>Beja</v>
      </c>
      <c r="AN9" s="1396">
        <f t="shared" ref="AN9:AO27" si="6">INDEX($AD$7:$AH$27,MATCH($AM9,$AD$7:$AD$27,0),MATCH(AN$7,$AD$7:$AH$7,0)+2*($AI$8-1))</f>
        <v>334.243516609393</v>
      </c>
      <c r="AO9" s="1396">
        <f t="shared" si="6"/>
        <v>263.10000000000002</v>
      </c>
      <c r="AP9" s="1393"/>
      <c r="AQ9" s="1393"/>
      <c r="AR9" s="1393"/>
    </row>
    <row r="10" spans="1:44" x14ac:dyDescent="0.2">
      <c r="A10" s="370"/>
      <c r="B10" s="433"/>
      <c r="C10" s="94" t="s">
        <v>54</v>
      </c>
      <c r="D10" s="378"/>
      <c r="E10" s="316">
        <v>1675</v>
      </c>
      <c r="F10" s="316">
        <v>1680</v>
      </c>
      <c r="G10" s="316">
        <v>1702</v>
      </c>
      <c r="H10" s="316">
        <v>1691</v>
      </c>
      <c r="I10" s="316">
        <v>1723</v>
      </c>
      <c r="J10" s="316">
        <v>1748</v>
      </c>
      <c r="K10" s="678">
        <v>334.243516609393</v>
      </c>
      <c r="L10" s="422"/>
      <c r="M10" s="468"/>
      <c r="N10" s="370"/>
      <c r="O10" s="432"/>
      <c r="P10" s="432"/>
      <c r="Q10" s="432"/>
      <c r="R10" s="432"/>
      <c r="S10" s="432"/>
      <c r="T10" s="432"/>
      <c r="U10" s="432"/>
      <c r="V10" s="432"/>
      <c r="W10" s="432"/>
      <c r="X10" s="432"/>
      <c r="Y10" s="432"/>
      <c r="Z10" s="432"/>
      <c r="AA10" s="432"/>
      <c r="AB10" s="432"/>
      <c r="AC10" s="1390"/>
      <c r="AD10" s="1391" t="str">
        <f t="shared" si="1"/>
        <v>Braga</v>
      </c>
      <c r="AE10" s="1395">
        <f t="shared" si="2"/>
        <v>255.80541391721701</v>
      </c>
      <c r="AF10" s="1395">
        <f t="shared" si="3"/>
        <v>263.10000000000002</v>
      </c>
      <c r="AG10" s="1395">
        <f t="shared" si="4"/>
        <v>124.68644005848</v>
      </c>
      <c r="AH10" s="1395">
        <f t="shared" si="0"/>
        <v>117.94771119104701</v>
      </c>
      <c r="AI10" s="1390"/>
      <c r="AJ10" s="1390"/>
      <c r="AK10" s="1390"/>
      <c r="AL10" s="1390"/>
      <c r="AM10" s="1391" t="str">
        <f t="shared" si="5"/>
        <v>Braga</v>
      </c>
      <c r="AN10" s="1396">
        <f t="shared" si="6"/>
        <v>255.80541391721701</v>
      </c>
      <c r="AO10" s="1396">
        <f t="shared" si="6"/>
        <v>263.10000000000002</v>
      </c>
      <c r="AP10" s="1393"/>
      <c r="AQ10" s="1393"/>
      <c r="AR10" s="1393"/>
    </row>
    <row r="11" spans="1:44" x14ac:dyDescent="0.2">
      <c r="A11" s="370"/>
      <c r="B11" s="433"/>
      <c r="C11" s="94" t="s">
        <v>63</v>
      </c>
      <c r="D11" s="378"/>
      <c r="E11" s="316">
        <v>3329</v>
      </c>
      <c r="F11" s="316">
        <v>3333</v>
      </c>
      <c r="G11" s="316">
        <v>3321</v>
      </c>
      <c r="H11" s="316">
        <v>3302</v>
      </c>
      <c r="I11" s="316">
        <v>3307</v>
      </c>
      <c r="J11" s="316">
        <v>3335</v>
      </c>
      <c r="K11" s="678">
        <v>255.80541391721701</v>
      </c>
      <c r="L11" s="422"/>
      <c r="M11" s="468"/>
      <c r="N11" s="370"/>
      <c r="O11" s="432"/>
      <c r="P11" s="432"/>
      <c r="Q11" s="432"/>
      <c r="R11" s="432"/>
      <c r="S11" s="432"/>
      <c r="T11" s="432"/>
      <c r="U11" s="432"/>
      <c r="V11" s="432"/>
      <c r="W11" s="432"/>
      <c r="X11" s="432"/>
      <c r="Y11" s="432"/>
      <c r="Z11" s="432"/>
      <c r="AA11" s="432"/>
      <c r="AB11" s="432"/>
      <c r="AC11" s="1390"/>
      <c r="AD11" s="1391" t="str">
        <f t="shared" si="1"/>
        <v>Bragança</v>
      </c>
      <c r="AE11" s="1395">
        <f t="shared" si="2"/>
        <v>284.453534653465</v>
      </c>
      <c r="AF11" s="1395">
        <f t="shared" si="3"/>
        <v>263.10000000000002</v>
      </c>
      <c r="AG11" s="1395">
        <f t="shared" si="4"/>
        <v>123.14533647664</v>
      </c>
      <c r="AH11" s="1395">
        <f t="shared" si="0"/>
        <v>117.94771119104701</v>
      </c>
      <c r="AI11" s="1390"/>
      <c r="AJ11" s="1390"/>
      <c r="AK11" s="1390"/>
      <c r="AL11" s="1390"/>
      <c r="AM11" s="1391" t="str">
        <f t="shared" si="5"/>
        <v>Bragança</v>
      </c>
      <c r="AN11" s="1396">
        <f t="shared" si="6"/>
        <v>284.453534653465</v>
      </c>
      <c r="AO11" s="1396">
        <f t="shared" si="6"/>
        <v>263.10000000000002</v>
      </c>
      <c r="AP11" s="1393"/>
      <c r="AQ11" s="1393"/>
      <c r="AR11" s="1393"/>
    </row>
    <row r="12" spans="1:44" x14ac:dyDescent="0.2">
      <c r="A12" s="370"/>
      <c r="B12" s="433"/>
      <c r="C12" s="94" t="s">
        <v>65</v>
      </c>
      <c r="D12" s="378"/>
      <c r="E12" s="316">
        <v>1017</v>
      </c>
      <c r="F12" s="316">
        <v>1038</v>
      </c>
      <c r="G12" s="316">
        <v>1031</v>
      </c>
      <c r="H12" s="316">
        <v>1023</v>
      </c>
      <c r="I12" s="316">
        <v>1004</v>
      </c>
      <c r="J12" s="316">
        <v>1010</v>
      </c>
      <c r="K12" s="678">
        <v>284.453534653465</v>
      </c>
      <c r="L12" s="422"/>
      <c r="M12" s="468"/>
      <c r="N12" s="370"/>
      <c r="AC12" s="1393"/>
      <c r="AD12" s="1391" t="str">
        <f t="shared" si="1"/>
        <v>Castelo Branco</v>
      </c>
      <c r="AE12" s="1395">
        <f t="shared" si="2"/>
        <v>262.20227817745803</v>
      </c>
      <c r="AF12" s="1395">
        <f t="shared" si="3"/>
        <v>263.10000000000002</v>
      </c>
      <c r="AG12" s="1395">
        <f t="shared" si="4"/>
        <v>121.116975906951</v>
      </c>
      <c r="AH12" s="1395">
        <f t="shared" si="0"/>
        <v>117.94771119104701</v>
      </c>
      <c r="AI12" s="1393"/>
      <c r="AJ12" s="1393"/>
      <c r="AK12" s="1393"/>
      <c r="AL12" s="1393"/>
      <c r="AM12" s="1391" t="str">
        <f t="shared" si="5"/>
        <v>Castelo Branco</v>
      </c>
      <c r="AN12" s="1396">
        <f t="shared" si="6"/>
        <v>262.20227817745803</v>
      </c>
      <c r="AO12" s="1396">
        <f t="shared" si="6"/>
        <v>263.10000000000002</v>
      </c>
      <c r="AP12" s="1393"/>
      <c r="AQ12" s="1393"/>
      <c r="AR12" s="1393"/>
    </row>
    <row r="13" spans="1:44" x14ac:dyDescent="0.2">
      <c r="A13" s="370"/>
      <c r="B13" s="433"/>
      <c r="C13" s="94" t="s">
        <v>74</v>
      </c>
      <c r="D13" s="378"/>
      <c r="E13" s="316">
        <v>1637</v>
      </c>
      <c r="F13" s="316">
        <v>1633</v>
      </c>
      <c r="G13" s="316">
        <v>1646</v>
      </c>
      <c r="H13" s="316">
        <v>1632</v>
      </c>
      <c r="I13" s="316">
        <v>1640</v>
      </c>
      <c r="J13" s="316">
        <v>1671</v>
      </c>
      <c r="K13" s="678">
        <v>262.20227817745803</v>
      </c>
      <c r="L13" s="422"/>
      <c r="M13" s="468"/>
      <c r="N13" s="370"/>
      <c r="AC13" s="1393"/>
      <c r="AD13" s="1391" t="str">
        <f t="shared" si="1"/>
        <v>Coimbra</v>
      </c>
      <c r="AE13" s="1395">
        <f t="shared" si="2"/>
        <v>233.69151995305199</v>
      </c>
      <c r="AF13" s="1395">
        <f t="shared" si="3"/>
        <v>263.10000000000002</v>
      </c>
      <c r="AG13" s="1395">
        <f t="shared" si="4"/>
        <v>131.63978512396699</v>
      </c>
      <c r="AH13" s="1395">
        <f t="shared" si="0"/>
        <v>117.94771119104701</v>
      </c>
      <c r="AI13" s="1393"/>
      <c r="AJ13" s="1393"/>
      <c r="AK13" s="1393"/>
      <c r="AL13" s="1393"/>
      <c r="AM13" s="1391" t="str">
        <f t="shared" si="5"/>
        <v>Coimbra</v>
      </c>
      <c r="AN13" s="1396">
        <f t="shared" si="6"/>
        <v>233.69151995305199</v>
      </c>
      <c r="AO13" s="1396">
        <f t="shared" si="6"/>
        <v>263.10000000000002</v>
      </c>
      <c r="AP13" s="1393"/>
      <c r="AQ13" s="1393"/>
      <c r="AR13" s="1393"/>
    </row>
    <row r="14" spans="1:44" x14ac:dyDescent="0.2">
      <c r="A14" s="370"/>
      <c r="B14" s="433"/>
      <c r="C14" s="94" t="s">
        <v>60</v>
      </c>
      <c r="D14" s="378"/>
      <c r="E14" s="316">
        <v>3514</v>
      </c>
      <c r="F14" s="316">
        <v>3464</v>
      </c>
      <c r="G14" s="316">
        <v>3463</v>
      </c>
      <c r="H14" s="316">
        <v>3429</v>
      </c>
      <c r="I14" s="316">
        <v>3408</v>
      </c>
      <c r="J14" s="316">
        <v>3409</v>
      </c>
      <c r="K14" s="678">
        <v>233.69151995305199</v>
      </c>
      <c r="L14" s="422"/>
      <c r="M14" s="468"/>
      <c r="N14" s="370"/>
      <c r="AC14" s="1393"/>
      <c r="AD14" s="1391" t="str">
        <f t="shared" si="1"/>
        <v>Évora</v>
      </c>
      <c r="AE14" s="1395">
        <f t="shared" si="2"/>
        <v>288.06464891041202</v>
      </c>
      <c r="AF14" s="1395">
        <f t="shared" si="3"/>
        <v>263.10000000000002</v>
      </c>
      <c r="AG14" s="1395">
        <f t="shared" si="4"/>
        <v>112.236509433962</v>
      </c>
      <c r="AH14" s="1395">
        <f t="shared" si="0"/>
        <v>117.94771119104701</v>
      </c>
      <c r="AI14" s="1393"/>
      <c r="AJ14" s="1393"/>
      <c r="AK14" s="1393"/>
      <c r="AL14" s="1393"/>
      <c r="AM14" s="1391" t="str">
        <f t="shared" si="5"/>
        <v>Évora</v>
      </c>
      <c r="AN14" s="1396">
        <f t="shared" si="6"/>
        <v>288.06464891041202</v>
      </c>
      <c r="AO14" s="1396">
        <f t="shared" si="6"/>
        <v>263.10000000000002</v>
      </c>
      <c r="AP14" s="1393"/>
      <c r="AQ14" s="1393"/>
      <c r="AR14" s="1393"/>
    </row>
    <row r="15" spans="1:44" x14ac:dyDescent="0.2">
      <c r="A15" s="370"/>
      <c r="B15" s="433"/>
      <c r="C15" s="94" t="s">
        <v>55</v>
      </c>
      <c r="D15" s="378"/>
      <c r="E15" s="316">
        <v>1321</v>
      </c>
      <c r="F15" s="316">
        <v>1321</v>
      </c>
      <c r="G15" s="316">
        <v>1287</v>
      </c>
      <c r="H15" s="316">
        <v>1267</v>
      </c>
      <c r="I15" s="316">
        <v>1252</v>
      </c>
      <c r="J15" s="316">
        <v>1240</v>
      </c>
      <c r="K15" s="678">
        <v>288.06464891041202</v>
      </c>
      <c r="L15" s="422"/>
      <c r="M15" s="468"/>
      <c r="N15" s="370"/>
      <c r="AC15" s="1393"/>
      <c r="AD15" s="1391" t="str">
        <f t="shared" si="1"/>
        <v>Faro</v>
      </c>
      <c r="AE15" s="1395">
        <f t="shared" si="2"/>
        <v>279.09299180327901</v>
      </c>
      <c r="AF15" s="1395">
        <f t="shared" si="3"/>
        <v>263.10000000000002</v>
      </c>
      <c r="AG15" s="1395">
        <f t="shared" si="4"/>
        <v>126.342653061224</v>
      </c>
      <c r="AH15" s="1395">
        <f t="shared" si="0"/>
        <v>117.94771119104701</v>
      </c>
      <c r="AI15" s="1393"/>
      <c r="AJ15" s="1393"/>
      <c r="AK15" s="1393"/>
      <c r="AL15" s="1393"/>
      <c r="AM15" s="1391" t="str">
        <f t="shared" si="5"/>
        <v>Faro</v>
      </c>
      <c r="AN15" s="1396">
        <f t="shared" si="6"/>
        <v>279.09299180327901</v>
      </c>
      <c r="AO15" s="1396">
        <f t="shared" si="6"/>
        <v>263.10000000000002</v>
      </c>
      <c r="AP15" s="1393"/>
      <c r="AQ15" s="1393"/>
      <c r="AR15" s="1393"/>
    </row>
    <row r="16" spans="1:44" x14ac:dyDescent="0.2">
      <c r="A16" s="370"/>
      <c r="B16" s="433"/>
      <c r="C16" s="94" t="s">
        <v>73</v>
      </c>
      <c r="D16" s="378"/>
      <c r="E16" s="316">
        <v>2582</v>
      </c>
      <c r="F16" s="316">
        <v>2582</v>
      </c>
      <c r="G16" s="316">
        <v>2580</v>
      </c>
      <c r="H16" s="316">
        <v>2650</v>
      </c>
      <c r="I16" s="316">
        <v>2665</v>
      </c>
      <c r="J16" s="316">
        <v>2685</v>
      </c>
      <c r="K16" s="678">
        <v>279.09299180327901</v>
      </c>
      <c r="L16" s="422"/>
      <c r="M16" s="468"/>
      <c r="N16" s="370"/>
      <c r="AC16" s="1393"/>
      <c r="AD16" s="1391" t="str">
        <f t="shared" si="1"/>
        <v>Guarda</v>
      </c>
      <c r="AE16" s="1395">
        <f t="shared" si="2"/>
        <v>275.765844051447</v>
      </c>
      <c r="AF16" s="1395">
        <f t="shared" si="3"/>
        <v>263.10000000000002</v>
      </c>
      <c r="AG16" s="1395">
        <f t="shared" si="4"/>
        <v>119.78097416201101</v>
      </c>
      <c r="AH16" s="1395">
        <f t="shared" si="0"/>
        <v>117.94771119104701</v>
      </c>
      <c r="AI16" s="1393"/>
      <c r="AJ16" s="1393"/>
      <c r="AK16" s="1393"/>
      <c r="AL16" s="1393"/>
      <c r="AM16" s="1391" t="str">
        <f t="shared" si="5"/>
        <v>Guarda</v>
      </c>
      <c r="AN16" s="1396">
        <f t="shared" si="6"/>
        <v>275.765844051447</v>
      </c>
      <c r="AO16" s="1396">
        <f t="shared" si="6"/>
        <v>263.10000000000002</v>
      </c>
      <c r="AP16" s="1393"/>
      <c r="AQ16" s="1393"/>
      <c r="AR16" s="1393"/>
    </row>
    <row r="17" spans="1:44" x14ac:dyDescent="0.2">
      <c r="A17" s="370"/>
      <c r="B17" s="433"/>
      <c r="C17" s="94" t="s">
        <v>75</v>
      </c>
      <c r="D17" s="378"/>
      <c r="E17" s="316">
        <v>1232</v>
      </c>
      <c r="F17" s="316">
        <v>1232</v>
      </c>
      <c r="G17" s="316">
        <v>1263</v>
      </c>
      <c r="H17" s="316">
        <v>1232</v>
      </c>
      <c r="I17" s="316">
        <v>1231</v>
      </c>
      <c r="J17" s="316">
        <v>1244</v>
      </c>
      <c r="K17" s="678">
        <v>275.765844051447</v>
      </c>
      <c r="L17" s="422"/>
      <c r="M17" s="468"/>
      <c r="N17" s="370"/>
      <c r="AC17" s="1393"/>
      <c r="AD17" s="1391" t="str">
        <f t="shared" si="1"/>
        <v>Leiria</v>
      </c>
      <c r="AE17" s="1395">
        <f t="shared" si="2"/>
        <v>254.62383923849799</v>
      </c>
      <c r="AF17" s="1395">
        <f t="shared" si="3"/>
        <v>263.10000000000002</v>
      </c>
      <c r="AG17" s="1395">
        <f t="shared" si="4"/>
        <v>124.481302998966</v>
      </c>
      <c r="AH17" s="1395">
        <f t="shared" si="0"/>
        <v>117.94771119104701</v>
      </c>
      <c r="AI17" s="1393"/>
      <c r="AJ17" s="1393"/>
      <c r="AK17" s="1393"/>
      <c r="AL17" s="1393"/>
      <c r="AM17" s="1391" t="str">
        <f t="shared" si="5"/>
        <v>Leiria</v>
      </c>
      <c r="AN17" s="1396">
        <f t="shared" si="6"/>
        <v>254.62383923849799</v>
      </c>
      <c r="AO17" s="1396">
        <f t="shared" si="6"/>
        <v>263.10000000000002</v>
      </c>
      <c r="AP17" s="1393"/>
      <c r="AQ17" s="1393"/>
      <c r="AR17" s="1393"/>
    </row>
    <row r="18" spans="1:44" x14ac:dyDescent="0.2">
      <c r="A18" s="370"/>
      <c r="B18" s="433"/>
      <c r="C18" s="94" t="s">
        <v>59</v>
      </c>
      <c r="D18" s="378"/>
      <c r="E18" s="316">
        <v>1967</v>
      </c>
      <c r="F18" s="316">
        <v>1914</v>
      </c>
      <c r="G18" s="316">
        <v>1907</v>
      </c>
      <c r="H18" s="316">
        <v>1912</v>
      </c>
      <c r="I18" s="316">
        <v>1900</v>
      </c>
      <c r="J18" s="316">
        <v>1896</v>
      </c>
      <c r="K18" s="678">
        <v>254.62383923849799</v>
      </c>
      <c r="L18" s="422"/>
      <c r="M18" s="468"/>
      <c r="N18" s="370"/>
      <c r="AC18" s="1393"/>
      <c r="AD18" s="1391" t="str">
        <f t="shared" si="1"/>
        <v>Lisboa</v>
      </c>
      <c r="AE18" s="1395">
        <f t="shared" si="2"/>
        <v>267.58263169363198</v>
      </c>
      <c r="AF18" s="1395">
        <f t="shared" si="3"/>
        <v>263.10000000000002</v>
      </c>
      <c r="AG18" s="1395">
        <f t="shared" si="4"/>
        <v>120.151029059244</v>
      </c>
      <c r="AH18" s="1395">
        <f t="shared" si="0"/>
        <v>117.94771119104701</v>
      </c>
      <c r="AI18" s="1393"/>
      <c r="AJ18" s="1393"/>
      <c r="AK18" s="1393"/>
      <c r="AL18" s="1393"/>
      <c r="AM18" s="1391" t="str">
        <f t="shared" si="5"/>
        <v>Lisboa</v>
      </c>
      <c r="AN18" s="1396">
        <f t="shared" si="6"/>
        <v>267.58263169363198</v>
      </c>
      <c r="AO18" s="1396">
        <f t="shared" si="6"/>
        <v>263.10000000000002</v>
      </c>
      <c r="AP18" s="1393"/>
      <c r="AQ18" s="1393"/>
      <c r="AR18" s="1393"/>
    </row>
    <row r="19" spans="1:44" x14ac:dyDescent="0.2">
      <c r="A19" s="370"/>
      <c r="B19" s="433"/>
      <c r="C19" s="94" t="s">
        <v>58</v>
      </c>
      <c r="D19" s="378"/>
      <c r="E19" s="316">
        <v>18345</v>
      </c>
      <c r="F19" s="316">
        <v>18329</v>
      </c>
      <c r="G19" s="316">
        <v>18385</v>
      </c>
      <c r="H19" s="316">
        <v>18339</v>
      </c>
      <c r="I19" s="316">
        <v>18379</v>
      </c>
      <c r="J19" s="316">
        <v>18363</v>
      </c>
      <c r="K19" s="678">
        <v>267.58263169363198</v>
      </c>
      <c r="L19" s="422"/>
      <c r="M19" s="468"/>
      <c r="N19" s="370"/>
      <c r="AC19" s="1393"/>
      <c r="AD19" s="1391" t="str">
        <f t="shared" si="1"/>
        <v>Portalegre</v>
      </c>
      <c r="AE19" s="1395">
        <f t="shared" si="2"/>
        <v>314.28670682730899</v>
      </c>
      <c r="AF19" s="1395">
        <f t="shared" si="3"/>
        <v>263.10000000000002</v>
      </c>
      <c r="AG19" s="1395">
        <f t="shared" si="4"/>
        <v>119.331183287588</v>
      </c>
      <c r="AH19" s="1395">
        <f t="shared" si="0"/>
        <v>117.94771119104701</v>
      </c>
      <c r="AI19" s="1393"/>
      <c r="AJ19" s="1393"/>
      <c r="AK19" s="1393"/>
      <c r="AL19" s="1393"/>
      <c r="AM19" s="1391" t="str">
        <f t="shared" si="5"/>
        <v>Portalegre</v>
      </c>
      <c r="AN19" s="1396">
        <f t="shared" si="6"/>
        <v>314.28670682730899</v>
      </c>
      <c r="AO19" s="1396">
        <f t="shared" si="6"/>
        <v>263.10000000000002</v>
      </c>
      <c r="AP19" s="1393"/>
      <c r="AQ19" s="1393"/>
      <c r="AR19" s="1393"/>
    </row>
    <row r="20" spans="1:44" x14ac:dyDescent="0.2">
      <c r="A20" s="370"/>
      <c r="B20" s="433"/>
      <c r="C20" s="94" t="s">
        <v>56</v>
      </c>
      <c r="D20" s="378"/>
      <c r="E20" s="316">
        <v>1259</v>
      </c>
      <c r="F20" s="316">
        <v>1256</v>
      </c>
      <c r="G20" s="316">
        <v>1282</v>
      </c>
      <c r="H20" s="316">
        <v>1279</v>
      </c>
      <c r="I20" s="316">
        <v>1269</v>
      </c>
      <c r="J20" s="316">
        <v>1245</v>
      </c>
      <c r="K20" s="678">
        <v>314.28670682730899</v>
      </c>
      <c r="L20" s="422"/>
      <c r="M20" s="468"/>
      <c r="N20" s="370"/>
      <c r="AC20" s="1393"/>
      <c r="AD20" s="1391" t="str">
        <f t="shared" si="1"/>
        <v>Porto</v>
      </c>
      <c r="AE20" s="1395">
        <f t="shared" si="2"/>
        <v>248.69169524500401</v>
      </c>
      <c r="AF20" s="1395">
        <f t="shared" si="3"/>
        <v>263.10000000000002</v>
      </c>
      <c r="AG20" s="1395">
        <f t="shared" si="4"/>
        <v>119.302460611238</v>
      </c>
      <c r="AH20" s="1395">
        <f t="shared" si="0"/>
        <v>117.94771119104701</v>
      </c>
      <c r="AI20" s="1393"/>
      <c r="AJ20" s="1393"/>
      <c r="AK20" s="1393"/>
      <c r="AL20" s="1393"/>
      <c r="AM20" s="1391" t="str">
        <f t="shared" si="5"/>
        <v>Porto</v>
      </c>
      <c r="AN20" s="1396">
        <f t="shared" si="6"/>
        <v>248.69169524500401</v>
      </c>
      <c r="AO20" s="1396">
        <f t="shared" si="6"/>
        <v>263.10000000000002</v>
      </c>
      <c r="AP20" s="1393"/>
      <c r="AQ20" s="1393"/>
      <c r="AR20" s="1393"/>
    </row>
    <row r="21" spans="1:44" x14ac:dyDescent="0.2">
      <c r="A21" s="370"/>
      <c r="B21" s="433"/>
      <c r="C21" s="94" t="s">
        <v>62</v>
      </c>
      <c r="D21" s="378"/>
      <c r="E21" s="316">
        <v>30726</v>
      </c>
      <c r="F21" s="316">
        <v>30619</v>
      </c>
      <c r="G21" s="316">
        <v>30468</v>
      </c>
      <c r="H21" s="316">
        <v>30216</v>
      </c>
      <c r="I21" s="316">
        <v>30277</v>
      </c>
      <c r="J21" s="316">
        <v>30334</v>
      </c>
      <c r="K21" s="678">
        <v>248.69169524500401</v>
      </c>
      <c r="L21" s="422"/>
      <c r="M21" s="468"/>
      <c r="N21" s="370"/>
      <c r="AC21" s="1393"/>
      <c r="AD21" s="1391" t="str">
        <f t="shared" si="1"/>
        <v>Santarém</v>
      </c>
      <c r="AE21" s="1395">
        <f t="shared" si="2"/>
        <v>280.21516284680303</v>
      </c>
      <c r="AF21" s="1395">
        <f t="shared" si="3"/>
        <v>263.10000000000002</v>
      </c>
      <c r="AG21" s="1395">
        <f t="shared" si="4"/>
        <v>119.536039451115</v>
      </c>
      <c r="AH21" s="1395">
        <f t="shared" si="0"/>
        <v>117.94771119104701</v>
      </c>
      <c r="AI21" s="1393"/>
      <c r="AJ21" s="1393"/>
      <c r="AK21" s="1393"/>
      <c r="AL21" s="1393"/>
      <c r="AM21" s="1391" t="str">
        <f t="shared" si="5"/>
        <v>Santarém</v>
      </c>
      <c r="AN21" s="1396">
        <f t="shared" si="6"/>
        <v>280.21516284680303</v>
      </c>
      <c r="AO21" s="1396">
        <f t="shared" si="6"/>
        <v>263.10000000000002</v>
      </c>
      <c r="AP21" s="1393"/>
      <c r="AQ21" s="1393"/>
      <c r="AR21" s="1393"/>
    </row>
    <row r="22" spans="1:44" x14ac:dyDescent="0.2">
      <c r="A22" s="370"/>
      <c r="B22" s="433"/>
      <c r="C22" s="94" t="s">
        <v>78</v>
      </c>
      <c r="D22" s="378"/>
      <c r="E22" s="316">
        <v>2512</v>
      </c>
      <c r="F22" s="316">
        <v>2512</v>
      </c>
      <c r="G22" s="316">
        <v>2505</v>
      </c>
      <c r="H22" s="316">
        <v>2495</v>
      </c>
      <c r="I22" s="316">
        <v>2478</v>
      </c>
      <c r="J22" s="316">
        <v>2490</v>
      </c>
      <c r="K22" s="678">
        <v>280.21516284680303</v>
      </c>
      <c r="L22" s="422"/>
      <c r="M22" s="468"/>
      <c r="N22" s="370"/>
      <c r="AC22" s="1393"/>
      <c r="AD22" s="1391" t="str">
        <f t="shared" si="1"/>
        <v>Setúbal</v>
      </c>
      <c r="AE22" s="1395">
        <f t="shared" si="2"/>
        <v>280.96618797814199</v>
      </c>
      <c r="AF22" s="1395">
        <f t="shared" si="3"/>
        <v>263.10000000000002</v>
      </c>
      <c r="AG22" s="1395">
        <f t="shared" si="4"/>
        <v>121.260347153436</v>
      </c>
      <c r="AH22" s="1395">
        <f t="shared" si="0"/>
        <v>117.94771119104701</v>
      </c>
      <c r="AI22" s="1393"/>
      <c r="AJ22" s="1393"/>
      <c r="AK22" s="1393"/>
      <c r="AL22" s="1393"/>
      <c r="AM22" s="1391" t="str">
        <f t="shared" si="5"/>
        <v>Setúbal</v>
      </c>
      <c r="AN22" s="1396">
        <f t="shared" si="6"/>
        <v>280.96618797814199</v>
      </c>
      <c r="AO22" s="1396">
        <f t="shared" si="6"/>
        <v>263.10000000000002</v>
      </c>
      <c r="AP22" s="1393"/>
      <c r="AQ22" s="1393"/>
      <c r="AR22" s="1393"/>
    </row>
    <row r="23" spans="1:44" x14ac:dyDescent="0.2">
      <c r="A23" s="370"/>
      <c r="B23" s="433"/>
      <c r="C23" s="94" t="s">
        <v>57</v>
      </c>
      <c r="D23" s="378"/>
      <c r="E23" s="316">
        <v>9106</v>
      </c>
      <c r="F23" s="316">
        <v>9098</v>
      </c>
      <c r="G23" s="316">
        <v>9102</v>
      </c>
      <c r="H23" s="316">
        <v>9137</v>
      </c>
      <c r="I23" s="316">
        <v>9117</v>
      </c>
      <c r="J23" s="316">
        <v>9153</v>
      </c>
      <c r="K23" s="678">
        <v>280.96618797814199</v>
      </c>
      <c r="L23" s="422"/>
      <c r="M23" s="468"/>
      <c r="N23" s="370"/>
      <c r="AC23" s="1393"/>
      <c r="AD23" s="1391" t="str">
        <f t="shared" si="1"/>
        <v>Viana do Castelo</v>
      </c>
      <c r="AE23" s="1395">
        <f t="shared" si="2"/>
        <v>234.290609260764</v>
      </c>
      <c r="AF23" s="1395">
        <f t="shared" si="3"/>
        <v>263.10000000000002</v>
      </c>
      <c r="AG23" s="1395">
        <f t="shared" si="4"/>
        <v>129.04328411633099</v>
      </c>
      <c r="AH23" s="1395">
        <f t="shared" si="0"/>
        <v>117.94771119104701</v>
      </c>
      <c r="AI23" s="1393"/>
      <c r="AJ23" s="1393"/>
      <c r="AK23" s="1393"/>
      <c r="AL23" s="1393"/>
      <c r="AM23" s="1391" t="str">
        <f t="shared" si="5"/>
        <v>Viana do Castelo</v>
      </c>
      <c r="AN23" s="1396">
        <f t="shared" si="6"/>
        <v>234.290609260764</v>
      </c>
      <c r="AO23" s="1396">
        <f t="shared" si="6"/>
        <v>263.10000000000002</v>
      </c>
      <c r="AP23" s="1393"/>
      <c r="AQ23" s="1393"/>
      <c r="AR23" s="1393"/>
    </row>
    <row r="24" spans="1:44" x14ac:dyDescent="0.2">
      <c r="A24" s="370"/>
      <c r="B24" s="433"/>
      <c r="C24" s="94" t="s">
        <v>64</v>
      </c>
      <c r="D24" s="378"/>
      <c r="E24" s="316">
        <v>1176</v>
      </c>
      <c r="F24" s="316">
        <v>1185</v>
      </c>
      <c r="G24" s="316">
        <v>1192</v>
      </c>
      <c r="H24" s="316">
        <v>1221</v>
      </c>
      <c r="I24" s="316">
        <v>1229</v>
      </c>
      <c r="J24" s="316">
        <v>1233</v>
      </c>
      <c r="K24" s="678">
        <v>234.290609260764</v>
      </c>
      <c r="L24" s="422"/>
      <c r="M24" s="468"/>
      <c r="N24" s="370"/>
      <c r="AC24" s="1393"/>
      <c r="AD24" s="1391" t="str">
        <f t="shared" si="1"/>
        <v>Vila Real</v>
      </c>
      <c r="AE24" s="1395">
        <f t="shared" si="2"/>
        <v>246.60387074596099</v>
      </c>
      <c r="AF24" s="1395">
        <f t="shared" si="3"/>
        <v>263.10000000000002</v>
      </c>
      <c r="AG24" s="1395">
        <f t="shared" si="4"/>
        <v>125.32680992313099</v>
      </c>
      <c r="AH24" s="1395">
        <f t="shared" si="0"/>
        <v>117.94771119104701</v>
      </c>
      <c r="AI24" s="1393"/>
      <c r="AJ24" s="1393"/>
      <c r="AK24" s="1393"/>
      <c r="AL24" s="1393"/>
      <c r="AM24" s="1391" t="str">
        <f t="shared" si="5"/>
        <v>Vila Real</v>
      </c>
      <c r="AN24" s="1396">
        <f t="shared" si="6"/>
        <v>246.60387074596099</v>
      </c>
      <c r="AO24" s="1396">
        <f t="shared" si="6"/>
        <v>263.10000000000002</v>
      </c>
      <c r="AP24" s="1393"/>
      <c r="AQ24" s="1393"/>
      <c r="AR24" s="1393"/>
    </row>
    <row r="25" spans="1:44" x14ac:dyDescent="0.2">
      <c r="A25" s="370"/>
      <c r="B25" s="433"/>
      <c r="C25" s="94" t="s">
        <v>66</v>
      </c>
      <c r="D25" s="378"/>
      <c r="E25" s="316">
        <v>2908</v>
      </c>
      <c r="F25" s="316">
        <v>2911</v>
      </c>
      <c r="G25" s="316">
        <v>2929</v>
      </c>
      <c r="H25" s="316">
        <v>2939</v>
      </c>
      <c r="I25" s="316">
        <v>2921</v>
      </c>
      <c r="J25" s="316">
        <v>2916</v>
      </c>
      <c r="K25" s="678">
        <v>246.60387074596099</v>
      </c>
      <c r="L25" s="422"/>
      <c r="M25" s="468"/>
      <c r="N25" s="370"/>
      <c r="AC25" s="1393"/>
      <c r="AD25" s="1391" t="str">
        <f t="shared" si="1"/>
        <v>Viseu</v>
      </c>
      <c r="AE25" s="1395">
        <f t="shared" si="2"/>
        <v>260.46868312757198</v>
      </c>
      <c r="AF25" s="1395">
        <f t="shared" si="3"/>
        <v>263.10000000000002</v>
      </c>
      <c r="AG25" s="1395">
        <f t="shared" si="4"/>
        <v>123.448657007523</v>
      </c>
      <c r="AH25" s="1395">
        <f t="shared" si="0"/>
        <v>117.94771119104701</v>
      </c>
      <c r="AI25" s="1393"/>
      <c r="AJ25" s="1393"/>
      <c r="AK25" s="1393"/>
      <c r="AL25" s="1393"/>
      <c r="AM25" s="1391" t="str">
        <f t="shared" si="5"/>
        <v>Viseu</v>
      </c>
      <c r="AN25" s="1396">
        <f t="shared" si="6"/>
        <v>260.46868312757198</v>
      </c>
      <c r="AO25" s="1396">
        <f t="shared" si="6"/>
        <v>263.10000000000002</v>
      </c>
      <c r="AP25" s="1393"/>
      <c r="AQ25" s="1393"/>
      <c r="AR25" s="1393"/>
    </row>
    <row r="26" spans="1:44" x14ac:dyDescent="0.2">
      <c r="A26" s="370"/>
      <c r="B26" s="433"/>
      <c r="C26" s="94" t="s">
        <v>76</v>
      </c>
      <c r="D26" s="378"/>
      <c r="E26" s="316">
        <v>3512</v>
      </c>
      <c r="F26" s="316">
        <v>3436</v>
      </c>
      <c r="G26" s="316">
        <v>3420</v>
      </c>
      <c r="H26" s="316">
        <v>3394</v>
      </c>
      <c r="I26" s="316">
        <v>3363</v>
      </c>
      <c r="J26" s="316">
        <v>3404</v>
      </c>
      <c r="K26" s="678">
        <v>260.46868312757198</v>
      </c>
      <c r="L26" s="422"/>
      <c r="M26" s="468"/>
      <c r="N26" s="370"/>
      <c r="AC26" s="1393"/>
      <c r="AD26" s="1391" t="str">
        <f t="shared" si="1"/>
        <v>Açores</v>
      </c>
      <c r="AE26" s="1395">
        <f t="shared" si="2"/>
        <v>280.03151933258499</v>
      </c>
      <c r="AF26" s="1395">
        <f t="shared" si="3"/>
        <v>263.10000000000002</v>
      </c>
      <c r="AG26" s="1395">
        <f t="shared" si="4"/>
        <v>85.8805579610313</v>
      </c>
      <c r="AH26" s="1395">
        <f t="shared" si="0"/>
        <v>117.94771119104701</v>
      </c>
      <c r="AI26" s="1393"/>
      <c r="AJ26" s="1393"/>
      <c r="AK26" s="1393"/>
      <c r="AL26" s="1393"/>
      <c r="AM26" s="1391" t="str">
        <f t="shared" si="5"/>
        <v>Açores</v>
      </c>
      <c r="AN26" s="1396">
        <f t="shared" si="6"/>
        <v>280.03151933258499</v>
      </c>
      <c r="AO26" s="1396">
        <f t="shared" si="6"/>
        <v>263.10000000000002</v>
      </c>
      <c r="AP26" s="1393"/>
      <c r="AQ26" s="1393"/>
      <c r="AR26" s="1393"/>
    </row>
    <row r="27" spans="1:44" x14ac:dyDescent="0.2">
      <c r="A27" s="370"/>
      <c r="B27" s="433"/>
      <c r="C27" s="94" t="s">
        <v>129</v>
      </c>
      <c r="D27" s="378"/>
      <c r="E27" s="316">
        <v>6318</v>
      </c>
      <c r="F27" s="316">
        <v>6336</v>
      </c>
      <c r="G27" s="316">
        <v>6371</v>
      </c>
      <c r="H27" s="316">
        <v>6294</v>
      </c>
      <c r="I27" s="316">
        <v>6324</v>
      </c>
      <c r="J27" s="316">
        <v>6235</v>
      </c>
      <c r="K27" s="678">
        <v>280.03151933258499</v>
      </c>
      <c r="L27" s="422"/>
      <c r="M27" s="468"/>
      <c r="N27" s="370"/>
      <c r="AC27" s="1393"/>
      <c r="AD27" s="1391" t="str">
        <f>+C28</f>
        <v>Madeira</v>
      </c>
      <c r="AE27" s="1395">
        <f>+K28</f>
        <v>252.672022565817</v>
      </c>
      <c r="AF27" s="1395">
        <f t="shared" si="3"/>
        <v>263.10000000000002</v>
      </c>
      <c r="AG27" s="1395">
        <f>+K65</f>
        <v>114.06228070175401</v>
      </c>
      <c r="AH27" s="1395">
        <f t="shared" si="0"/>
        <v>117.94771119104701</v>
      </c>
      <c r="AI27" s="1393"/>
      <c r="AJ27" s="1393"/>
      <c r="AK27" s="1393"/>
      <c r="AL27" s="1393"/>
      <c r="AM27" s="1391" t="str">
        <f t="shared" si="5"/>
        <v>Madeira</v>
      </c>
      <c r="AN27" s="1396">
        <f t="shared" si="6"/>
        <v>252.672022565817</v>
      </c>
      <c r="AO27" s="1396">
        <f t="shared" si="6"/>
        <v>263.10000000000002</v>
      </c>
      <c r="AP27" s="1393"/>
      <c r="AQ27" s="1393"/>
      <c r="AR27" s="1393"/>
    </row>
    <row r="28" spans="1:44" x14ac:dyDescent="0.2">
      <c r="A28" s="370"/>
      <c r="B28" s="433"/>
      <c r="C28" s="94" t="s">
        <v>130</v>
      </c>
      <c r="D28" s="378"/>
      <c r="E28" s="316">
        <v>2201</v>
      </c>
      <c r="F28" s="316">
        <v>2201</v>
      </c>
      <c r="G28" s="316">
        <v>2254</v>
      </c>
      <c r="H28" s="316">
        <v>2273</v>
      </c>
      <c r="I28" s="316">
        <v>2329</v>
      </c>
      <c r="J28" s="316">
        <v>2402</v>
      </c>
      <c r="K28" s="678">
        <v>252.672022565817</v>
      </c>
      <c r="L28" s="422"/>
      <c r="M28" s="468"/>
      <c r="N28" s="370"/>
      <c r="AC28" s="1393"/>
      <c r="AD28" s="1391"/>
      <c r="AE28" s="1395"/>
      <c r="AF28" s="1393"/>
      <c r="AG28" s="1395"/>
      <c r="AH28" s="1393"/>
      <c r="AI28" s="1393"/>
      <c r="AJ28" s="1393"/>
      <c r="AK28" s="1393"/>
      <c r="AL28" s="1393"/>
      <c r="AM28" s="1393"/>
      <c r="AN28" s="1393"/>
      <c r="AO28" s="1393"/>
      <c r="AP28" s="1393"/>
      <c r="AQ28" s="1393"/>
      <c r="AR28" s="1393"/>
    </row>
    <row r="29" spans="1:44" ht="3.75" customHeight="1" x14ac:dyDescent="0.2">
      <c r="A29" s="370"/>
      <c r="B29" s="433"/>
      <c r="C29" s="94"/>
      <c r="D29" s="378"/>
      <c r="E29" s="316"/>
      <c r="F29" s="316"/>
      <c r="G29" s="316"/>
      <c r="H29" s="316"/>
      <c r="I29" s="316"/>
      <c r="J29" s="316"/>
      <c r="K29" s="317"/>
      <c r="L29" s="422"/>
      <c r="M29" s="468"/>
      <c r="N29" s="370"/>
      <c r="AC29" s="1393"/>
      <c r="AD29" s="1391"/>
      <c r="AE29" s="1395"/>
      <c r="AF29" s="1393"/>
      <c r="AG29" s="1395"/>
      <c r="AH29" s="1393"/>
      <c r="AI29" s="1393"/>
      <c r="AJ29" s="1393"/>
      <c r="AK29" s="1393"/>
      <c r="AL29" s="1393"/>
      <c r="AM29" s="1393"/>
      <c r="AN29" s="1393"/>
      <c r="AO29" s="1393"/>
      <c r="AP29" s="1393"/>
      <c r="AQ29" s="1393"/>
      <c r="AR29" s="1393"/>
    </row>
    <row r="30" spans="1:44" ht="15.75" customHeight="1" x14ac:dyDescent="0.2">
      <c r="A30" s="370"/>
      <c r="B30" s="433"/>
      <c r="C30" s="662"/>
      <c r="D30" s="693" t="s">
        <v>350</v>
      </c>
      <c r="E30" s="662"/>
      <c r="F30" s="662"/>
      <c r="G30" s="1640" t="s">
        <v>592</v>
      </c>
      <c r="H30" s="1640"/>
      <c r="I30" s="1640"/>
      <c r="J30" s="1640"/>
      <c r="K30" s="664"/>
      <c r="L30" s="664"/>
      <c r="M30" s="665"/>
      <c r="N30" s="370"/>
      <c r="AC30" s="1393"/>
      <c r="AD30" s="1391"/>
      <c r="AE30" s="1395"/>
      <c r="AF30" s="1393"/>
      <c r="AG30" s="1395"/>
      <c r="AH30" s="1393"/>
      <c r="AI30" s="1393"/>
      <c r="AJ30" s="1393"/>
      <c r="AK30" s="1393"/>
      <c r="AL30" s="1393"/>
      <c r="AM30" s="1393"/>
      <c r="AN30" s="1393"/>
      <c r="AO30" s="1393"/>
      <c r="AP30" s="1393"/>
      <c r="AQ30" s="1393"/>
      <c r="AR30" s="1393"/>
    </row>
    <row r="31" spans="1:44" x14ac:dyDescent="0.2">
      <c r="A31" s="370"/>
      <c r="B31" s="661"/>
      <c r="C31" s="662"/>
      <c r="D31" s="662"/>
      <c r="E31" s="662"/>
      <c r="F31" s="662"/>
      <c r="G31" s="662"/>
      <c r="H31" s="662"/>
      <c r="I31" s="663"/>
      <c r="J31" s="663"/>
      <c r="K31" s="664"/>
      <c r="L31" s="664"/>
      <c r="M31" s="665"/>
      <c r="N31" s="370"/>
    </row>
    <row r="32" spans="1:44" ht="12" customHeight="1" x14ac:dyDescent="0.2">
      <c r="A32" s="370"/>
      <c r="B32" s="433"/>
      <c r="C32" s="662"/>
      <c r="D32" s="662"/>
      <c r="E32" s="662"/>
      <c r="F32" s="662"/>
      <c r="G32" s="662"/>
      <c r="H32" s="662"/>
      <c r="I32" s="663"/>
      <c r="J32" s="663"/>
      <c r="K32" s="664"/>
      <c r="L32" s="664"/>
      <c r="M32" s="665"/>
      <c r="N32" s="370"/>
    </row>
    <row r="33" spans="1:41" ht="12" customHeight="1" x14ac:dyDescent="0.2">
      <c r="A33" s="370"/>
      <c r="B33" s="433"/>
      <c r="C33" s="662"/>
      <c r="D33" s="662"/>
      <c r="E33" s="662"/>
      <c r="F33" s="662"/>
      <c r="G33" s="662"/>
      <c r="H33" s="662"/>
      <c r="I33" s="663"/>
      <c r="J33" s="663"/>
      <c r="K33" s="664"/>
      <c r="L33" s="664"/>
      <c r="M33" s="665"/>
      <c r="N33" s="370"/>
    </row>
    <row r="34" spans="1:41" ht="12" customHeight="1" x14ac:dyDescent="0.2">
      <c r="A34" s="370"/>
      <c r="B34" s="433"/>
      <c r="C34" s="662"/>
      <c r="D34" s="662"/>
      <c r="E34" s="662"/>
      <c r="F34" s="662"/>
      <c r="G34" s="662"/>
      <c r="H34" s="662"/>
      <c r="I34" s="663"/>
      <c r="J34" s="663"/>
      <c r="K34" s="664"/>
      <c r="L34" s="664"/>
      <c r="M34" s="665"/>
      <c r="N34" s="370"/>
    </row>
    <row r="35" spans="1:41" ht="12" customHeight="1" x14ac:dyDescent="0.2">
      <c r="A35" s="370"/>
      <c r="B35" s="433"/>
      <c r="C35" s="662"/>
      <c r="D35" s="662"/>
      <c r="E35" s="662"/>
      <c r="F35" s="662"/>
      <c r="G35" s="662"/>
      <c r="H35" s="662"/>
      <c r="I35" s="663"/>
      <c r="J35" s="663"/>
      <c r="K35" s="664"/>
      <c r="L35" s="664"/>
      <c r="M35" s="665"/>
      <c r="N35" s="370"/>
    </row>
    <row r="36" spans="1:41" ht="27" customHeight="1" x14ac:dyDescent="0.2">
      <c r="A36" s="370"/>
      <c r="B36" s="433"/>
      <c r="C36" s="662"/>
      <c r="D36" s="662"/>
      <c r="E36" s="662"/>
      <c r="F36" s="662"/>
      <c r="G36" s="662"/>
      <c r="H36" s="662"/>
      <c r="I36" s="663"/>
      <c r="J36" s="663"/>
      <c r="K36" s="664"/>
      <c r="L36" s="664"/>
      <c r="M36" s="665"/>
      <c r="N36" s="370"/>
      <c r="AK36" s="397"/>
      <c r="AL36" s="397"/>
      <c r="AM36" s="397"/>
      <c r="AN36" s="397"/>
      <c r="AO36" s="397"/>
    </row>
    <row r="37" spans="1:41" ht="12" customHeight="1" x14ac:dyDescent="0.2">
      <c r="A37" s="370"/>
      <c r="B37" s="433"/>
      <c r="C37" s="662"/>
      <c r="D37" s="662"/>
      <c r="E37" s="662"/>
      <c r="F37" s="662"/>
      <c r="G37" s="662"/>
      <c r="H37" s="662"/>
      <c r="I37" s="663"/>
      <c r="J37" s="663"/>
      <c r="K37" s="664"/>
      <c r="L37" s="664"/>
      <c r="M37" s="665"/>
      <c r="N37" s="370"/>
      <c r="AK37" s="397"/>
      <c r="AL37" s="397"/>
      <c r="AM37" s="397"/>
      <c r="AN37" s="397"/>
      <c r="AO37" s="397"/>
    </row>
    <row r="38" spans="1:41" ht="12" customHeight="1" x14ac:dyDescent="0.2">
      <c r="A38" s="370"/>
      <c r="B38" s="433"/>
      <c r="C38" s="662"/>
      <c r="D38" s="662"/>
      <c r="E38" s="662"/>
      <c r="F38" s="662"/>
      <c r="G38" s="662"/>
      <c r="H38" s="662"/>
      <c r="I38" s="663"/>
      <c r="J38" s="663"/>
      <c r="K38" s="664"/>
      <c r="L38" s="664"/>
      <c r="M38" s="665"/>
      <c r="N38" s="370"/>
      <c r="AK38" s="397"/>
      <c r="AL38" s="397"/>
      <c r="AM38" s="397"/>
      <c r="AN38" s="397"/>
      <c r="AO38" s="397"/>
    </row>
    <row r="39" spans="1:41" ht="12" customHeight="1" x14ac:dyDescent="0.2">
      <c r="A39" s="370"/>
      <c r="B39" s="433"/>
      <c r="C39" s="666"/>
      <c r="D39" s="666"/>
      <c r="E39" s="666"/>
      <c r="F39" s="666"/>
      <c r="G39" s="666"/>
      <c r="H39" s="666"/>
      <c r="I39" s="666"/>
      <c r="J39" s="666"/>
      <c r="K39" s="667"/>
      <c r="L39" s="668"/>
      <c r="M39" s="669"/>
      <c r="N39" s="370"/>
      <c r="AK39" s="397"/>
      <c r="AL39" s="397"/>
      <c r="AM39" s="397"/>
      <c r="AN39" s="397"/>
      <c r="AO39" s="397"/>
    </row>
    <row r="40" spans="1:41" ht="3" customHeight="1" thickBot="1" x14ac:dyDescent="0.25">
      <c r="A40" s="370"/>
      <c r="B40" s="433"/>
      <c r="C40" s="422"/>
      <c r="D40" s="422"/>
      <c r="E40" s="422"/>
      <c r="F40" s="422"/>
      <c r="G40" s="422"/>
      <c r="H40" s="422"/>
      <c r="I40" s="422"/>
      <c r="J40" s="422"/>
      <c r="K40" s="631"/>
      <c r="L40" s="436"/>
      <c r="M40" s="487"/>
      <c r="N40" s="370"/>
      <c r="AK40" s="397"/>
      <c r="AL40" s="397"/>
      <c r="AM40" s="397"/>
      <c r="AN40" s="397"/>
      <c r="AO40" s="397"/>
    </row>
    <row r="41" spans="1:41" ht="13.5" customHeight="1" thickBot="1" x14ac:dyDescent="0.25">
      <c r="A41" s="370"/>
      <c r="B41" s="433"/>
      <c r="C41" s="1630" t="s">
        <v>281</v>
      </c>
      <c r="D41" s="1631"/>
      <c r="E41" s="1631"/>
      <c r="F41" s="1631"/>
      <c r="G41" s="1631"/>
      <c r="H41" s="1631"/>
      <c r="I41" s="1631"/>
      <c r="J41" s="1631"/>
      <c r="K41" s="1631"/>
      <c r="L41" s="1632"/>
      <c r="M41" s="487"/>
      <c r="N41" s="370"/>
      <c r="AK41" s="397"/>
      <c r="AL41" s="397"/>
      <c r="AM41" s="397"/>
      <c r="AN41" s="397"/>
      <c r="AO41" s="397"/>
    </row>
    <row r="42" spans="1:41" s="370" customFormat="1" ht="6.75" customHeight="1" x14ac:dyDescent="0.2">
      <c r="B42" s="433"/>
      <c r="C42" s="1518" t="s">
        <v>132</v>
      </c>
      <c r="D42" s="1518"/>
      <c r="E42" s="632"/>
      <c r="F42" s="632"/>
      <c r="G42" s="632"/>
      <c r="H42" s="632"/>
      <c r="I42" s="632"/>
      <c r="J42" s="632"/>
      <c r="K42" s="633"/>
      <c r="L42" s="633"/>
      <c r="M42" s="487"/>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97"/>
      <c r="AL42" s="397"/>
      <c r="AM42" s="397"/>
      <c r="AN42" s="397"/>
      <c r="AO42" s="397"/>
    </row>
    <row r="43" spans="1:41" ht="10.5" customHeight="1" x14ac:dyDescent="0.2">
      <c r="A43" s="370"/>
      <c r="B43" s="433"/>
      <c r="C43" s="1518"/>
      <c r="D43" s="1518"/>
      <c r="E43" s="1635">
        <v>2018</v>
      </c>
      <c r="F43" s="1635"/>
      <c r="G43" s="1635"/>
      <c r="H43" s="1636">
        <v>2019</v>
      </c>
      <c r="I43" s="1635"/>
      <c r="J43" s="1635"/>
      <c r="K43" s="1638" t="str">
        <f xml:space="preserve"> CONCATENATE("valor médio de ",J7,H6)</f>
        <v>valor médio de mar.2019</v>
      </c>
      <c r="L43" s="388"/>
      <c r="M43" s="380"/>
      <c r="N43" s="370"/>
      <c r="AK43" s="397"/>
      <c r="AL43" s="397"/>
      <c r="AM43" s="397"/>
      <c r="AN43" s="397"/>
      <c r="AO43" s="397"/>
    </row>
    <row r="44" spans="1:41" ht="15" customHeight="1" x14ac:dyDescent="0.2">
      <c r="A44" s="370"/>
      <c r="B44" s="433"/>
      <c r="C44" s="385"/>
      <c r="D44" s="385"/>
      <c r="E44" s="675" t="str">
        <f t="shared" ref="E44:J44" si="7">+E7</f>
        <v>out.</v>
      </c>
      <c r="F44" s="675" t="str">
        <f t="shared" si="7"/>
        <v>nov.</v>
      </c>
      <c r="G44" s="675" t="str">
        <f t="shared" si="7"/>
        <v>dez.</v>
      </c>
      <c r="H44" s="675" t="str">
        <f t="shared" si="7"/>
        <v>jan.</v>
      </c>
      <c r="I44" s="675" t="str">
        <f t="shared" si="7"/>
        <v>fev.</v>
      </c>
      <c r="J44" s="675" t="str">
        <f t="shared" si="7"/>
        <v>mar.</v>
      </c>
      <c r="K44" s="1639" t="e">
        <f xml:space="preserve"> CONCATENATE("valor médio de ",#REF!,#REF!)</f>
        <v>#REF!</v>
      </c>
      <c r="L44" s="388"/>
      <c r="M44" s="487"/>
      <c r="N44" s="370"/>
      <c r="AK44" s="397"/>
      <c r="AL44" s="397"/>
      <c r="AM44" s="397"/>
      <c r="AN44" s="397"/>
      <c r="AO44" s="397"/>
    </row>
    <row r="45" spans="1:41" s="393" customFormat="1" ht="13.5" customHeight="1" x14ac:dyDescent="0.2">
      <c r="A45" s="390"/>
      <c r="B45" s="634"/>
      <c r="C45" s="622" t="s">
        <v>67</v>
      </c>
      <c r="D45" s="456"/>
      <c r="E45" s="349">
        <v>218260</v>
      </c>
      <c r="F45" s="349">
        <v>217900</v>
      </c>
      <c r="G45" s="349">
        <v>218112</v>
      </c>
      <c r="H45" s="349">
        <v>217843</v>
      </c>
      <c r="I45" s="349">
        <v>218307</v>
      </c>
      <c r="J45" s="349">
        <v>218854</v>
      </c>
      <c r="K45" s="694">
        <v>117.94771119104701</v>
      </c>
      <c r="L45" s="319"/>
      <c r="M45" s="635"/>
      <c r="N45" s="390"/>
      <c r="O45" s="708"/>
      <c r="P45" s="707"/>
      <c r="Q45" s="708"/>
      <c r="R45" s="708"/>
      <c r="S45" s="375"/>
      <c r="T45" s="375"/>
      <c r="U45" s="375"/>
      <c r="V45" s="375"/>
      <c r="W45" s="375"/>
      <c r="X45" s="375"/>
      <c r="Y45" s="375"/>
      <c r="Z45" s="375"/>
      <c r="AA45" s="375"/>
      <c r="AB45" s="375"/>
      <c r="AC45" s="375"/>
      <c r="AD45" s="375"/>
      <c r="AE45" s="375"/>
      <c r="AF45" s="375"/>
      <c r="AG45" s="375"/>
      <c r="AH45" s="375"/>
      <c r="AI45" s="375"/>
      <c r="AJ45" s="375"/>
      <c r="AK45" s="397"/>
      <c r="AL45" s="397"/>
      <c r="AM45" s="397"/>
      <c r="AN45" s="676"/>
      <c r="AO45" s="676"/>
    </row>
    <row r="46" spans="1:41" ht="15" customHeight="1" x14ac:dyDescent="0.2">
      <c r="A46" s="370"/>
      <c r="B46" s="433"/>
      <c r="C46" s="94" t="s">
        <v>61</v>
      </c>
      <c r="D46" s="378"/>
      <c r="E46" s="316">
        <v>10096</v>
      </c>
      <c r="F46" s="316">
        <v>9990</v>
      </c>
      <c r="G46" s="316">
        <v>9872</v>
      </c>
      <c r="H46" s="316">
        <v>9953</v>
      </c>
      <c r="I46" s="316">
        <v>9987</v>
      </c>
      <c r="J46" s="316">
        <v>10058</v>
      </c>
      <c r="K46" s="679">
        <v>126.59184973377999</v>
      </c>
      <c r="L46" s="319"/>
      <c r="M46" s="487"/>
      <c r="N46" s="370"/>
      <c r="AK46" s="397"/>
      <c r="AL46" s="397"/>
      <c r="AM46" s="397"/>
      <c r="AN46" s="397"/>
      <c r="AO46" s="397"/>
    </row>
    <row r="47" spans="1:41" ht="11.65" customHeight="1" x14ac:dyDescent="0.2">
      <c r="A47" s="370"/>
      <c r="B47" s="433"/>
      <c r="C47" s="94" t="s">
        <v>54</v>
      </c>
      <c r="D47" s="378"/>
      <c r="E47" s="316">
        <v>4577</v>
      </c>
      <c r="F47" s="316">
        <v>4617</v>
      </c>
      <c r="G47" s="316">
        <v>4633</v>
      </c>
      <c r="H47" s="316">
        <v>4693</v>
      </c>
      <c r="I47" s="316">
        <v>4723</v>
      </c>
      <c r="J47" s="316">
        <v>4806</v>
      </c>
      <c r="K47" s="679">
        <v>118.71220097640401</v>
      </c>
      <c r="L47" s="319"/>
      <c r="M47" s="487"/>
      <c r="N47" s="370"/>
      <c r="AK47" s="397"/>
      <c r="AL47" s="397"/>
      <c r="AM47" s="397"/>
      <c r="AN47" s="397"/>
      <c r="AO47" s="397"/>
    </row>
    <row r="48" spans="1:41" ht="11.65" customHeight="1" x14ac:dyDescent="0.2">
      <c r="A48" s="370"/>
      <c r="B48" s="433"/>
      <c r="C48" s="94" t="s">
        <v>63</v>
      </c>
      <c r="D48" s="378"/>
      <c r="E48" s="316">
        <v>6666</v>
      </c>
      <c r="F48" s="316">
        <v>6663</v>
      </c>
      <c r="G48" s="316">
        <v>6653</v>
      </c>
      <c r="H48" s="316">
        <v>6637</v>
      </c>
      <c r="I48" s="316">
        <v>6650</v>
      </c>
      <c r="J48" s="316">
        <v>6705</v>
      </c>
      <c r="K48" s="679">
        <v>124.68644005848</v>
      </c>
      <c r="L48" s="319"/>
      <c r="M48" s="487"/>
      <c r="N48" s="370"/>
      <c r="AK48" s="397"/>
      <c r="AL48" s="397"/>
      <c r="AM48" s="397"/>
      <c r="AN48" s="397"/>
      <c r="AO48" s="397"/>
    </row>
    <row r="49" spans="1:41" ht="11.65" customHeight="1" x14ac:dyDescent="0.2">
      <c r="A49" s="370"/>
      <c r="B49" s="433"/>
      <c r="C49" s="94" t="s">
        <v>65</v>
      </c>
      <c r="D49" s="378"/>
      <c r="E49" s="316">
        <v>2336</v>
      </c>
      <c r="F49" s="316">
        <v>2398</v>
      </c>
      <c r="G49" s="316">
        <v>2391</v>
      </c>
      <c r="H49" s="316">
        <v>2347</v>
      </c>
      <c r="I49" s="316">
        <v>2293</v>
      </c>
      <c r="J49" s="316">
        <v>2302</v>
      </c>
      <c r="K49" s="679">
        <v>123.14533647664</v>
      </c>
      <c r="L49" s="636"/>
      <c r="M49" s="370"/>
      <c r="N49" s="370"/>
      <c r="AK49" s="397"/>
      <c r="AL49" s="397"/>
      <c r="AM49" s="397"/>
      <c r="AN49" s="397"/>
      <c r="AO49" s="397"/>
    </row>
    <row r="50" spans="1:41" ht="11.65" customHeight="1" x14ac:dyDescent="0.2">
      <c r="A50" s="370"/>
      <c r="B50" s="433"/>
      <c r="C50" s="94" t="s">
        <v>74</v>
      </c>
      <c r="D50" s="378"/>
      <c r="E50" s="316">
        <v>3428</v>
      </c>
      <c r="F50" s="316">
        <v>3448</v>
      </c>
      <c r="G50" s="316">
        <v>3496</v>
      </c>
      <c r="H50" s="316">
        <v>3465</v>
      </c>
      <c r="I50" s="316">
        <v>3479</v>
      </c>
      <c r="J50" s="316">
        <v>3501</v>
      </c>
      <c r="K50" s="679">
        <v>121.116975906951</v>
      </c>
      <c r="L50" s="636"/>
      <c r="M50" s="370"/>
      <c r="N50" s="370"/>
      <c r="AK50" s="397"/>
      <c r="AL50" s="397"/>
      <c r="AM50" s="397"/>
      <c r="AN50" s="397"/>
      <c r="AO50" s="397"/>
    </row>
    <row r="51" spans="1:41" ht="11.65" customHeight="1" x14ac:dyDescent="0.2">
      <c r="A51" s="370"/>
      <c r="B51" s="433"/>
      <c r="C51" s="94" t="s">
        <v>60</v>
      </c>
      <c r="D51" s="378"/>
      <c r="E51" s="316">
        <v>6109</v>
      </c>
      <c r="F51" s="316">
        <v>6068</v>
      </c>
      <c r="G51" s="316">
        <v>6092</v>
      </c>
      <c r="H51" s="316">
        <v>6006</v>
      </c>
      <c r="I51" s="316">
        <v>5963</v>
      </c>
      <c r="J51" s="316">
        <v>5972</v>
      </c>
      <c r="K51" s="679">
        <v>131.63978512396699</v>
      </c>
      <c r="L51" s="636"/>
      <c r="M51" s="370"/>
      <c r="N51" s="370"/>
      <c r="AK51" s="397"/>
      <c r="AL51" s="397"/>
      <c r="AM51" s="397"/>
      <c r="AN51" s="397"/>
      <c r="AO51" s="397"/>
    </row>
    <row r="52" spans="1:41" ht="11.65" customHeight="1" x14ac:dyDescent="0.2">
      <c r="A52" s="370"/>
      <c r="B52" s="433"/>
      <c r="C52" s="94" t="s">
        <v>55</v>
      </c>
      <c r="D52" s="378"/>
      <c r="E52" s="316">
        <v>3180</v>
      </c>
      <c r="F52" s="316">
        <v>3168</v>
      </c>
      <c r="G52" s="316">
        <v>3120</v>
      </c>
      <c r="H52" s="316">
        <v>3122</v>
      </c>
      <c r="I52" s="316">
        <v>3088</v>
      </c>
      <c r="J52" s="316">
        <v>3094</v>
      </c>
      <c r="K52" s="679">
        <v>112.236509433962</v>
      </c>
      <c r="L52" s="636"/>
      <c r="M52" s="370"/>
      <c r="N52" s="370"/>
    </row>
    <row r="53" spans="1:41" ht="11.65" customHeight="1" x14ac:dyDescent="0.2">
      <c r="A53" s="370"/>
      <c r="B53" s="433"/>
      <c r="C53" s="94" t="s">
        <v>73</v>
      </c>
      <c r="D53" s="378"/>
      <c r="E53" s="316">
        <v>5316</v>
      </c>
      <c r="F53" s="316">
        <v>5346</v>
      </c>
      <c r="G53" s="316">
        <v>5444</v>
      </c>
      <c r="H53" s="316">
        <v>5553</v>
      </c>
      <c r="I53" s="316">
        <v>5663</v>
      </c>
      <c r="J53" s="316">
        <v>5797</v>
      </c>
      <c r="K53" s="679">
        <v>126.342653061224</v>
      </c>
      <c r="L53" s="636"/>
      <c r="M53" s="370"/>
      <c r="N53" s="370"/>
    </row>
    <row r="54" spans="1:41" ht="11.65" customHeight="1" x14ac:dyDescent="0.2">
      <c r="A54" s="370"/>
      <c r="B54" s="433"/>
      <c r="C54" s="94" t="s">
        <v>75</v>
      </c>
      <c r="D54" s="378"/>
      <c r="E54" s="316">
        <v>2677</v>
      </c>
      <c r="F54" s="316">
        <v>2720</v>
      </c>
      <c r="G54" s="316">
        <v>2795</v>
      </c>
      <c r="H54" s="316">
        <v>2733</v>
      </c>
      <c r="I54" s="316">
        <v>2753</v>
      </c>
      <c r="J54" s="316">
        <v>2783</v>
      </c>
      <c r="K54" s="679">
        <v>119.78097416201101</v>
      </c>
      <c r="L54" s="636"/>
      <c r="M54" s="370"/>
      <c r="N54" s="370"/>
    </row>
    <row r="55" spans="1:41" ht="11.65" customHeight="1" x14ac:dyDescent="0.2">
      <c r="A55" s="370"/>
      <c r="B55" s="433"/>
      <c r="C55" s="94" t="s">
        <v>59</v>
      </c>
      <c r="D55" s="378"/>
      <c r="E55" s="316">
        <v>3842</v>
      </c>
      <c r="F55" s="316">
        <v>3801</v>
      </c>
      <c r="G55" s="316">
        <v>3814</v>
      </c>
      <c r="H55" s="316">
        <v>3789</v>
      </c>
      <c r="I55" s="316">
        <v>3787</v>
      </c>
      <c r="J55" s="316">
        <v>3781</v>
      </c>
      <c r="K55" s="679">
        <v>124.481302998966</v>
      </c>
      <c r="L55" s="636"/>
      <c r="M55" s="370"/>
      <c r="N55" s="370"/>
    </row>
    <row r="56" spans="1:41" ht="11.65" customHeight="1" x14ac:dyDescent="0.2">
      <c r="A56" s="370"/>
      <c r="B56" s="433"/>
      <c r="C56" s="94" t="s">
        <v>58</v>
      </c>
      <c r="D56" s="378"/>
      <c r="E56" s="316">
        <v>39926</v>
      </c>
      <c r="F56" s="316">
        <v>39965</v>
      </c>
      <c r="G56" s="316">
        <v>40179</v>
      </c>
      <c r="H56" s="316">
        <v>40137</v>
      </c>
      <c r="I56" s="316">
        <v>40376</v>
      </c>
      <c r="J56" s="316">
        <v>40394</v>
      </c>
      <c r="K56" s="679">
        <v>120.151029059244</v>
      </c>
      <c r="L56" s="636"/>
      <c r="M56" s="370"/>
      <c r="N56" s="370"/>
    </row>
    <row r="57" spans="1:41" ht="11.65" customHeight="1" x14ac:dyDescent="0.2">
      <c r="A57" s="370"/>
      <c r="B57" s="433"/>
      <c r="C57" s="94" t="s">
        <v>56</v>
      </c>
      <c r="D57" s="378"/>
      <c r="E57" s="316">
        <v>3053</v>
      </c>
      <c r="F57" s="316">
        <v>3171</v>
      </c>
      <c r="G57" s="316">
        <v>3226</v>
      </c>
      <c r="H57" s="316">
        <v>3250</v>
      </c>
      <c r="I57" s="316">
        <v>3217</v>
      </c>
      <c r="J57" s="316">
        <v>3183</v>
      </c>
      <c r="K57" s="679">
        <v>119.331183287588</v>
      </c>
      <c r="L57" s="636"/>
      <c r="M57" s="370"/>
      <c r="N57" s="370"/>
    </row>
    <row r="58" spans="1:41" ht="11.65" customHeight="1" x14ac:dyDescent="0.2">
      <c r="A58" s="370"/>
      <c r="B58" s="433"/>
      <c r="C58" s="94" t="s">
        <v>62</v>
      </c>
      <c r="D58" s="378"/>
      <c r="E58" s="316">
        <v>63555</v>
      </c>
      <c r="F58" s="316">
        <v>63160</v>
      </c>
      <c r="G58" s="316">
        <v>62756</v>
      </c>
      <c r="H58" s="316">
        <v>62365</v>
      </c>
      <c r="I58" s="316">
        <v>62465</v>
      </c>
      <c r="J58" s="316">
        <v>62548</v>
      </c>
      <c r="K58" s="679">
        <v>119.302460611238</v>
      </c>
      <c r="L58" s="636"/>
      <c r="M58" s="370"/>
      <c r="N58" s="370"/>
    </row>
    <row r="59" spans="1:41" ht="11.65" customHeight="1" x14ac:dyDescent="0.2">
      <c r="A59" s="370"/>
      <c r="B59" s="433"/>
      <c r="C59" s="94" t="s">
        <v>78</v>
      </c>
      <c r="D59" s="378"/>
      <c r="E59" s="316">
        <v>5658</v>
      </c>
      <c r="F59" s="316">
        <v>5585</v>
      </c>
      <c r="G59" s="316">
        <v>5677</v>
      </c>
      <c r="H59" s="316">
        <v>5698</v>
      </c>
      <c r="I59" s="316">
        <v>5622</v>
      </c>
      <c r="J59" s="316">
        <v>5699</v>
      </c>
      <c r="K59" s="679">
        <v>119.536039451115</v>
      </c>
      <c r="L59" s="636"/>
      <c r="M59" s="370"/>
      <c r="N59" s="370"/>
    </row>
    <row r="60" spans="1:41" ht="11.65" customHeight="1" x14ac:dyDescent="0.2">
      <c r="A60" s="370"/>
      <c r="B60" s="433"/>
      <c r="C60" s="94" t="s">
        <v>57</v>
      </c>
      <c r="D60" s="378"/>
      <c r="E60" s="316">
        <v>20417</v>
      </c>
      <c r="F60" s="316">
        <v>20384</v>
      </c>
      <c r="G60" s="316">
        <v>20410</v>
      </c>
      <c r="H60" s="316">
        <v>20531</v>
      </c>
      <c r="I60" s="316">
        <v>20559</v>
      </c>
      <c r="J60" s="316">
        <v>20699</v>
      </c>
      <c r="K60" s="679">
        <v>121.260347153436</v>
      </c>
      <c r="L60" s="636"/>
      <c r="M60" s="370"/>
      <c r="N60" s="370"/>
    </row>
    <row r="61" spans="1:41" ht="11.65" customHeight="1" x14ac:dyDescent="0.2">
      <c r="A61" s="370"/>
      <c r="B61" s="433"/>
      <c r="C61" s="94" t="s">
        <v>64</v>
      </c>
      <c r="D61" s="378"/>
      <c r="E61" s="316">
        <v>2082</v>
      </c>
      <c r="F61" s="316">
        <v>2105</v>
      </c>
      <c r="G61" s="316">
        <v>2111</v>
      </c>
      <c r="H61" s="316">
        <v>2174</v>
      </c>
      <c r="I61" s="316">
        <v>2205</v>
      </c>
      <c r="J61" s="316">
        <v>2194</v>
      </c>
      <c r="K61" s="679">
        <v>129.04328411633099</v>
      </c>
      <c r="L61" s="636"/>
      <c r="M61" s="370"/>
      <c r="N61" s="370"/>
    </row>
    <row r="62" spans="1:41" ht="11.65" customHeight="1" x14ac:dyDescent="0.2">
      <c r="A62" s="370"/>
      <c r="B62" s="433"/>
      <c r="C62" s="94" t="s">
        <v>66</v>
      </c>
      <c r="D62" s="378"/>
      <c r="E62" s="316">
        <v>5626</v>
      </c>
      <c r="F62" s="316">
        <v>5590</v>
      </c>
      <c r="G62" s="316">
        <v>5654</v>
      </c>
      <c r="H62" s="316">
        <v>5702</v>
      </c>
      <c r="I62" s="316">
        <v>5679</v>
      </c>
      <c r="J62" s="316">
        <v>5640</v>
      </c>
      <c r="K62" s="679">
        <v>125.32680992313099</v>
      </c>
      <c r="L62" s="636"/>
      <c r="M62" s="370"/>
      <c r="N62" s="370"/>
      <c r="P62" s="427"/>
    </row>
    <row r="63" spans="1:41" ht="11.65" customHeight="1" x14ac:dyDescent="0.2">
      <c r="A63" s="370"/>
      <c r="B63" s="433"/>
      <c r="C63" s="94" t="s">
        <v>76</v>
      </c>
      <c r="D63" s="378"/>
      <c r="E63" s="316">
        <v>7347</v>
      </c>
      <c r="F63" s="316">
        <v>7195</v>
      </c>
      <c r="G63" s="316">
        <v>7173</v>
      </c>
      <c r="H63" s="316">
        <v>7091</v>
      </c>
      <c r="I63" s="316">
        <v>7036</v>
      </c>
      <c r="J63" s="316">
        <v>7124</v>
      </c>
      <c r="K63" s="679">
        <v>123.448657007523</v>
      </c>
      <c r="L63" s="636"/>
      <c r="M63" s="370"/>
      <c r="N63" s="370"/>
    </row>
    <row r="64" spans="1:41" ht="11.25" customHeight="1" x14ac:dyDescent="0.2">
      <c r="A64" s="370"/>
      <c r="B64" s="433"/>
      <c r="C64" s="94" t="s">
        <v>129</v>
      </c>
      <c r="D64" s="378"/>
      <c r="E64" s="316">
        <v>17585</v>
      </c>
      <c r="F64" s="316">
        <v>17685</v>
      </c>
      <c r="G64" s="316">
        <v>17701</v>
      </c>
      <c r="H64" s="316">
        <v>17571</v>
      </c>
      <c r="I64" s="316">
        <v>17672</v>
      </c>
      <c r="J64" s="316">
        <v>17379</v>
      </c>
      <c r="K64" s="679">
        <v>85.8805579610313</v>
      </c>
      <c r="L64" s="636"/>
      <c r="M64" s="370"/>
      <c r="N64" s="370"/>
    </row>
    <row r="65" spans="1:15" ht="11.65" customHeight="1" x14ac:dyDescent="0.2">
      <c r="A65" s="370"/>
      <c r="B65" s="433"/>
      <c r="C65" s="94" t="s">
        <v>130</v>
      </c>
      <c r="D65" s="378"/>
      <c r="E65" s="316">
        <v>4792</v>
      </c>
      <c r="F65" s="316">
        <v>4847</v>
      </c>
      <c r="G65" s="316">
        <v>4915</v>
      </c>
      <c r="H65" s="316">
        <v>5026</v>
      </c>
      <c r="I65" s="316">
        <v>5094</v>
      </c>
      <c r="J65" s="316">
        <v>5195</v>
      </c>
      <c r="K65" s="679">
        <v>114.06228070175401</v>
      </c>
      <c r="L65" s="636"/>
      <c r="M65" s="370"/>
      <c r="N65" s="370"/>
    </row>
    <row r="66" spans="1:15" s="639" customFormat="1" ht="7.5" customHeight="1" x14ac:dyDescent="0.15">
      <c r="A66" s="637"/>
      <c r="B66" s="638"/>
      <c r="C66" s="1641" t="str">
        <f>CONCATENATE("notas: dados sujeitos a atualizações"".")</f>
        <v>notas: dados sujeitos a atualizações".</v>
      </c>
      <c r="D66" s="1641"/>
      <c r="E66" s="1641"/>
      <c r="F66" s="1641"/>
      <c r="G66" s="1641"/>
      <c r="H66" s="1641"/>
      <c r="I66" s="1641"/>
      <c r="J66" s="1641"/>
      <c r="K66" s="1641"/>
      <c r="L66" s="1641"/>
      <c r="M66" s="973"/>
      <c r="N66" s="973"/>
      <c r="O66" s="973"/>
    </row>
    <row r="67" spans="1:15" ht="9" customHeight="1" x14ac:dyDescent="0.2">
      <c r="A67" s="370"/>
      <c r="B67" s="641"/>
      <c r="C67" s="642" t="s">
        <v>459</v>
      </c>
      <c r="D67" s="378"/>
      <c r="E67" s="640"/>
      <c r="F67" s="640"/>
      <c r="G67" s="640"/>
      <c r="H67" s="640"/>
      <c r="I67" s="643"/>
      <c r="J67" s="539"/>
      <c r="K67" s="539"/>
      <c r="L67" s="539"/>
      <c r="M67" s="487"/>
      <c r="N67" s="370"/>
    </row>
    <row r="68" spans="1:15" ht="13.5" customHeight="1" x14ac:dyDescent="0.2">
      <c r="A68" s="370"/>
      <c r="B68" s="638"/>
      <c r="C68" s="438" t="s">
        <v>390</v>
      </c>
      <c r="D68" s="378"/>
      <c r="E68" s="640"/>
      <c r="F68" s="640"/>
      <c r="G68" s="640"/>
      <c r="H68" s="640"/>
      <c r="I68" s="413" t="s">
        <v>133</v>
      </c>
      <c r="J68" s="539"/>
      <c r="K68" s="539"/>
      <c r="L68" s="539"/>
      <c r="M68" s="487"/>
      <c r="N68" s="370"/>
    </row>
    <row r="69" spans="1:15" ht="13.5" customHeight="1" x14ac:dyDescent="0.2">
      <c r="A69" s="370"/>
      <c r="B69" s="644">
        <v>18</v>
      </c>
      <c r="C69" s="1637">
        <v>43556</v>
      </c>
      <c r="D69" s="1637"/>
      <c r="E69" s="1637"/>
      <c r="F69" s="1637"/>
      <c r="G69" s="380"/>
      <c r="H69" s="380"/>
      <c r="I69" s="380"/>
      <c r="J69" s="380"/>
      <c r="K69" s="380"/>
      <c r="L69" s="380"/>
      <c r="M69" s="380"/>
      <c r="N69" s="380"/>
    </row>
  </sheetData>
  <mergeCells count="15">
    <mergeCell ref="C69:F69"/>
    <mergeCell ref="C41:L41"/>
    <mergeCell ref="C42:D43"/>
    <mergeCell ref="K43:K44"/>
    <mergeCell ref="G30:J30"/>
    <mergeCell ref="C66:L66"/>
    <mergeCell ref="E43:G43"/>
    <mergeCell ref="H43:J43"/>
    <mergeCell ref="L1:M1"/>
    <mergeCell ref="B2:D2"/>
    <mergeCell ref="C4:L4"/>
    <mergeCell ref="C5:D6"/>
    <mergeCell ref="K6:K7"/>
    <mergeCell ref="E6:G6"/>
    <mergeCell ref="H6:J6"/>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656" t="s">
        <v>301</v>
      </c>
      <c r="C1" s="1656"/>
      <c r="D1" s="1656"/>
      <c r="E1" s="372"/>
      <c r="F1" s="372"/>
      <c r="G1" s="372"/>
      <c r="H1" s="372"/>
      <c r="I1" s="372"/>
      <c r="J1" s="373"/>
      <c r="K1" s="1024"/>
      <c r="L1" s="1024"/>
      <c r="M1" s="1024"/>
      <c r="N1" s="374"/>
      <c r="O1" s="370"/>
    </row>
    <row r="2" spans="1:15" ht="6" customHeight="1" x14ac:dyDescent="0.2">
      <c r="A2" s="370"/>
      <c r="B2" s="1657"/>
      <c r="C2" s="1657"/>
      <c r="D2" s="1657"/>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81"/>
      <c r="L3" s="377"/>
      <c r="M3" s="947" t="s">
        <v>72</v>
      </c>
      <c r="N3" s="381"/>
      <c r="O3" s="370"/>
    </row>
    <row r="4" spans="1:15" s="384" customFormat="1" ht="13.5" customHeight="1" thickBot="1" x14ac:dyDescent="0.25">
      <c r="A4" s="382"/>
      <c r="B4" s="383"/>
      <c r="C4" s="1658" t="s">
        <v>0</v>
      </c>
      <c r="D4" s="1659"/>
      <c r="E4" s="1659"/>
      <c r="F4" s="1659"/>
      <c r="G4" s="1659"/>
      <c r="H4" s="1659"/>
      <c r="I4" s="1659"/>
      <c r="J4" s="1659"/>
      <c r="K4" s="1659"/>
      <c r="L4" s="1659"/>
      <c r="M4" s="1660"/>
      <c r="N4" s="381"/>
      <c r="O4" s="370"/>
    </row>
    <row r="5" spans="1:15" ht="4.5" customHeight="1" x14ac:dyDescent="0.2">
      <c r="A5" s="370"/>
      <c r="B5" s="380"/>
      <c r="C5" s="1518" t="s">
        <v>77</v>
      </c>
      <c r="D5" s="1518"/>
      <c r="F5" s="766"/>
      <c r="G5" s="766"/>
      <c r="H5" s="766"/>
      <c r="I5" s="387"/>
      <c r="J5" s="387"/>
      <c r="K5" s="387"/>
      <c r="L5" s="387"/>
      <c r="M5" s="387"/>
      <c r="N5" s="381"/>
      <c r="O5" s="370"/>
    </row>
    <row r="6" spans="1:15" ht="12" customHeight="1" x14ac:dyDescent="0.2">
      <c r="A6" s="370"/>
      <c r="B6" s="380"/>
      <c r="C6" s="1518"/>
      <c r="D6" s="1518"/>
      <c r="E6" s="1661">
        <v>2018</v>
      </c>
      <c r="F6" s="1661"/>
      <c r="G6" s="1661"/>
      <c r="H6" s="1661"/>
      <c r="I6" s="1661"/>
      <c r="J6" s="1661"/>
      <c r="K6" s="1662">
        <v>2019</v>
      </c>
      <c r="L6" s="1661"/>
      <c r="M6" s="1661"/>
      <c r="N6" s="381"/>
      <c r="O6" s="370"/>
    </row>
    <row r="7" spans="1:15" s="384" customFormat="1" ht="12.75" customHeight="1" x14ac:dyDescent="0.2">
      <c r="A7" s="382"/>
      <c r="B7" s="383"/>
      <c r="C7" s="389"/>
      <c r="D7" s="389"/>
      <c r="E7" s="752" t="s">
        <v>98</v>
      </c>
      <c r="F7" s="752" t="s">
        <v>97</v>
      </c>
      <c r="G7" s="753" t="s">
        <v>96</v>
      </c>
      <c r="H7" s="753" t="s">
        <v>95</v>
      </c>
      <c r="I7" s="752" t="s">
        <v>94</v>
      </c>
      <c r="J7" s="753" t="s">
        <v>93</v>
      </c>
      <c r="K7" s="753" t="s">
        <v>92</v>
      </c>
      <c r="L7" s="753" t="s">
        <v>103</v>
      </c>
      <c r="M7" s="753" t="s">
        <v>102</v>
      </c>
      <c r="N7" s="381"/>
      <c r="O7" s="370"/>
    </row>
    <row r="8" spans="1:15" s="393" customFormat="1" ht="11.25" customHeight="1" x14ac:dyDescent="0.2">
      <c r="A8" s="390"/>
      <c r="B8" s="391"/>
      <c r="C8" s="1654" t="s">
        <v>442</v>
      </c>
      <c r="D8" s="1654"/>
      <c r="E8" s="392"/>
      <c r="F8" s="392"/>
      <c r="G8" s="392"/>
      <c r="H8" s="392"/>
      <c r="I8" s="392"/>
      <c r="J8" s="392"/>
      <c r="K8" s="392"/>
      <c r="L8" s="392"/>
      <c r="M8" s="392"/>
      <c r="N8" s="381"/>
      <c r="O8" s="370"/>
    </row>
    <row r="9" spans="1:15" ht="10.5" customHeight="1" x14ac:dyDescent="0.2">
      <c r="A9" s="370"/>
      <c r="B9" s="939"/>
      <c r="C9" s="934" t="s">
        <v>134</v>
      </c>
      <c r="D9" s="940"/>
      <c r="E9" s="941">
        <v>174912</v>
      </c>
      <c r="F9" s="941">
        <v>174581</v>
      </c>
      <c r="G9" s="941">
        <v>173763</v>
      </c>
      <c r="H9" s="941">
        <v>174278</v>
      </c>
      <c r="I9" s="941">
        <v>175204</v>
      </c>
      <c r="J9" s="941">
        <v>176143</v>
      </c>
      <c r="K9" s="941">
        <v>176783</v>
      </c>
      <c r="L9" s="941">
        <v>177498</v>
      </c>
      <c r="M9" s="941">
        <v>178541</v>
      </c>
      <c r="N9" s="381"/>
      <c r="O9" s="370"/>
    </row>
    <row r="10" spans="1:15" ht="10.5" customHeight="1" x14ac:dyDescent="0.2">
      <c r="A10" s="370"/>
      <c r="B10" s="939"/>
      <c r="C10" s="934"/>
      <c r="D10" s="942" t="s">
        <v>71</v>
      </c>
      <c r="E10" s="943">
        <v>91525</v>
      </c>
      <c r="F10" s="943">
        <v>91336</v>
      </c>
      <c r="G10" s="943">
        <v>90932</v>
      </c>
      <c r="H10" s="943">
        <v>91188</v>
      </c>
      <c r="I10" s="943">
        <v>91650</v>
      </c>
      <c r="J10" s="943">
        <v>92163</v>
      </c>
      <c r="K10" s="943">
        <v>92420</v>
      </c>
      <c r="L10" s="943">
        <v>92787</v>
      </c>
      <c r="M10" s="943">
        <v>93263</v>
      </c>
      <c r="N10" s="381"/>
      <c r="O10" s="370"/>
    </row>
    <row r="11" spans="1:15" ht="10.5" customHeight="1" x14ac:dyDescent="0.2">
      <c r="A11" s="370"/>
      <c r="B11" s="939"/>
      <c r="C11" s="934"/>
      <c r="D11" s="942" t="s">
        <v>70</v>
      </c>
      <c r="E11" s="943">
        <v>83387</v>
      </c>
      <c r="F11" s="943">
        <v>83245</v>
      </c>
      <c r="G11" s="943">
        <v>82831</v>
      </c>
      <c r="H11" s="943">
        <v>83090</v>
      </c>
      <c r="I11" s="943">
        <v>83554</v>
      </c>
      <c r="J11" s="943">
        <v>83980</v>
      </c>
      <c r="K11" s="943">
        <v>84363</v>
      </c>
      <c r="L11" s="943">
        <v>84711</v>
      </c>
      <c r="M11" s="943">
        <v>85278</v>
      </c>
      <c r="N11" s="381"/>
      <c r="O11" s="370"/>
    </row>
    <row r="12" spans="1:15" ht="10.5" customHeight="1" x14ac:dyDescent="0.2">
      <c r="A12" s="370"/>
      <c r="B12" s="939"/>
      <c r="C12" s="934" t="s">
        <v>135</v>
      </c>
      <c r="D12" s="940"/>
      <c r="E12" s="941">
        <v>2036894</v>
      </c>
      <c r="F12" s="941">
        <v>2039127</v>
      </c>
      <c r="G12" s="941">
        <v>2040263</v>
      </c>
      <c r="H12" s="941">
        <v>2038940</v>
      </c>
      <c r="I12" s="941">
        <v>2039119</v>
      </c>
      <c r="J12" s="941">
        <v>2039096</v>
      </c>
      <c r="K12" s="941">
        <v>2039247</v>
      </c>
      <c r="L12" s="941">
        <v>2037298</v>
      </c>
      <c r="M12" s="941">
        <v>2030587</v>
      </c>
      <c r="N12" s="381"/>
      <c r="O12" s="370"/>
    </row>
    <row r="13" spans="1:15" ht="10.5" customHeight="1" x14ac:dyDescent="0.2">
      <c r="A13" s="370"/>
      <c r="B13" s="939"/>
      <c r="C13" s="934"/>
      <c r="D13" s="942" t="s">
        <v>71</v>
      </c>
      <c r="E13" s="943">
        <v>959086</v>
      </c>
      <c r="F13" s="943">
        <v>960352</v>
      </c>
      <c r="G13" s="943">
        <v>961104</v>
      </c>
      <c r="H13" s="943">
        <v>960509</v>
      </c>
      <c r="I13" s="943">
        <v>960513</v>
      </c>
      <c r="J13" s="943">
        <v>960451</v>
      </c>
      <c r="K13" s="943">
        <v>960640</v>
      </c>
      <c r="L13" s="943">
        <v>959694</v>
      </c>
      <c r="M13" s="943">
        <v>956346</v>
      </c>
      <c r="N13" s="381"/>
      <c r="O13" s="370"/>
    </row>
    <row r="14" spans="1:15" ht="10.5" customHeight="1" x14ac:dyDescent="0.2">
      <c r="A14" s="370"/>
      <c r="B14" s="939"/>
      <c r="C14" s="934"/>
      <c r="D14" s="942" t="s">
        <v>70</v>
      </c>
      <c r="E14" s="943">
        <v>1077808</v>
      </c>
      <c r="F14" s="943">
        <v>1078775</v>
      </c>
      <c r="G14" s="943">
        <v>1079159</v>
      </c>
      <c r="H14" s="943">
        <v>1078431</v>
      </c>
      <c r="I14" s="943">
        <v>1078606</v>
      </c>
      <c r="J14" s="943">
        <v>1078645</v>
      </c>
      <c r="K14" s="943">
        <v>1078607</v>
      </c>
      <c r="L14" s="943">
        <v>1077604</v>
      </c>
      <c r="M14" s="943">
        <v>1074241</v>
      </c>
      <c r="N14" s="381"/>
      <c r="O14" s="370"/>
    </row>
    <row r="15" spans="1:15" ht="10.5" customHeight="1" x14ac:dyDescent="0.2">
      <c r="A15" s="370"/>
      <c r="B15" s="939"/>
      <c r="C15" s="934" t="s">
        <v>136</v>
      </c>
      <c r="D15" s="940"/>
      <c r="E15" s="941">
        <v>713955</v>
      </c>
      <c r="F15" s="941">
        <v>714654</v>
      </c>
      <c r="G15" s="941">
        <v>707962</v>
      </c>
      <c r="H15" s="941">
        <v>707904</v>
      </c>
      <c r="I15" s="941">
        <v>708472</v>
      </c>
      <c r="J15" s="941">
        <v>709157</v>
      </c>
      <c r="K15" s="941">
        <v>709946</v>
      </c>
      <c r="L15" s="941">
        <v>709581</v>
      </c>
      <c r="M15" s="941">
        <v>704778</v>
      </c>
      <c r="N15" s="381"/>
      <c r="O15" s="370"/>
    </row>
    <row r="16" spans="1:15" ht="10.5" customHeight="1" x14ac:dyDescent="0.2">
      <c r="A16" s="370"/>
      <c r="B16" s="939"/>
      <c r="C16" s="934"/>
      <c r="D16" s="942" t="s">
        <v>71</v>
      </c>
      <c r="E16" s="943">
        <v>131862</v>
      </c>
      <c r="F16" s="943">
        <v>132389</v>
      </c>
      <c r="G16" s="943">
        <v>129437</v>
      </c>
      <c r="H16" s="943">
        <v>129647</v>
      </c>
      <c r="I16" s="943">
        <v>130026</v>
      </c>
      <c r="J16" s="943">
        <v>130368</v>
      </c>
      <c r="K16" s="943">
        <v>130753</v>
      </c>
      <c r="L16" s="943">
        <v>130753</v>
      </c>
      <c r="M16" s="943">
        <v>129300</v>
      </c>
      <c r="N16" s="381"/>
      <c r="O16" s="370"/>
    </row>
    <row r="17" spans="1:32" ht="10.5" customHeight="1" x14ac:dyDescent="0.2">
      <c r="A17" s="370"/>
      <c r="B17" s="939"/>
      <c r="C17" s="934"/>
      <c r="D17" s="942" t="s">
        <v>70</v>
      </c>
      <c r="E17" s="943">
        <v>582093</v>
      </c>
      <c r="F17" s="943">
        <v>582265</v>
      </c>
      <c r="G17" s="943">
        <v>578525</v>
      </c>
      <c r="H17" s="943">
        <v>578257</v>
      </c>
      <c r="I17" s="943">
        <v>578446</v>
      </c>
      <c r="J17" s="943">
        <v>578789</v>
      </c>
      <c r="K17" s="943">
        <v>579193</v>
      </c>
      <c r="L17" s="943">
        <v>578828</v>
      </c>
      <c r="M17" s="943">
        <v>575478</v>
      </c>
      <c r="N17" s="381"/>
      <c r="O17" s="370"/>
    </row>
    <row r="18" spans="1:32" ht="8.25" customHeight="1" x14ac:dyDescent="0.2">
      <c r="A18" s="370"/>
      <c r="B18" s="939"/>
      <c r="C18" s="1653" t="s">
        <v>593</v>
      </c>
      <c r="D18" s="1653"/>
      <c r="E18" s="1653"/>
      <c r="F18" s="1653"/>
      <c r="G18" s="1653"/>
      <c r="H18" s="1653"/>
      <c r="I18" s="1653"/>
      <c r="J18" s="1653"/>
      <c r="K18" s="1653"/>
      <c r="L18" s="1653"/>
      <c r="M18" s="1653"/>
      <c r="N18" s="381"/>
      <c r="O18" s="87"/>
    </row>
    <row r="19" spans="1:32" ht="3.75" customHeight="1" thickBot="1" x14ac:dyDescent="0.25">
      <c r="A19" s="370"/>
      <c r="B19" s="380"/>
      <c r="C19" s="646"/>
      <c r="D19" s="646"/>
      <c r="E19" s="646"/>
      <c r="F19" s="646"/>
      <c r="G19" s="646"/>
      <c r="H19" s="646"/>
      <c r="I19" s="646"/>
      <c r="J19" s="646"/>
      <c r="K19" s="646"/>
      <c r="L19" s="646"/>
      <c r="M19" s="646"/>
      <c r="N19" s="381"/>
      <c r="O19" s="87"/>
    </row>
    <row r="20" spans="1:32" ht="15" customHeight="1" thickBot="1" x14ac:dyDescent="0.25">
      <c r="A20" s="370"/>
      <c r="B20" s="380"/>
      <c r="C20" s="1645" t="s">
        <v>471</v>
      </c>
      <c r="D20" s="1646"/>
      <c r="E20" s="1646"/>
      <c r="F20" s="1646"/>
      <c r="G20" s="1646"/>
      <c r="H20" s="1646"/>
      <c r="I20" s="1646"/>
      <c r="J20" s="1646"/>
      <c r="K20" s="1646"/>
      <c r="L20" s="1646"/>
      <c r="M20" s="1647"/>
      <c r="N20" s="381"/>
      <c r="O20" s="87"/>
    </row>
    <row r="21" spans="1:32" ht="8.25" customHeight="1" x14ac:dyDescent="0.2">
      <c r="A21" s="370"/>
      <c r="B21" s="380"/>
      <c r="C21" s="528" t="s">
        <v>77</v>
      </c>
      <c r="D21" s="378"/>
      <c r="E21" s="403"/>
      <c r="F21" s="403"/>
      <c r="G21" s="403"/>
      <c r="H21" s="403"/>
      <c r="I21" s="403"/>
      <c r="J21" s="403"/>
      <c r="K21" s="403"/>
      <c r="L21" s="403"/>
      <c r="M21" s="403"/>
      <c r="N21" s="381"/>
      <c r="O21" s="370"/>
    </row>
    <row r="22" spans="1:32" ht="13.5" customHeight="1" x14ac:dyDescent="0.2">
      <c r="A22" s="370"/>
      <c r="B22" s="380"/>
      <c r="C22" s="1648" t="s">
        <v>142</v>
      </c>
      <c r="D22" s="1648"/>
      <c r="E22" s="1028">
        <v>167480</v>
      </c>
      <c r="F22" s="1028">
        <v>167112</v>
      </c>
      <c r="G22" s="1028">
        <v>167573</v>
      </c>
      <c r="H22" s="1028">
        <v>167011</v>
      </c>
      <c r="I22" s="1028">
        <v>166785</v>
      </c>
      <c r="J22" s="1028">
        <v>166994</v>
      </c>
      <c r="K22" s="1028">
        <v>166048</v>
      </c>
      <c r="L22" s="1028">
        <v>165137</v>
      </c>
      <c r="M22" s="1028">
        <v>165807</v>
      </c>
      <c r="N22" s="381"/>
      <c r="O22" s="370"/>
      <c r="AE22" s="670"/>
      <c r="AF22" s="670"/>
    </row>
    <row r="23" spans="1:32" ht="11.25" customHeight="1" x14ac:dyDescent="0.2">
      <c r="A23" s="370"/>
      <c r="B23" s="380"/>
      <c r="C23" s="1025"/>
      <c r="D23" s="1026" t="s">
        <v>71</v>
      </c>
      <c r="E23" s="1029">
        <v>50051</v>
      </c>
      <c r="F23" s="1029">
        <v>49876</v>
      </c>
      <c r="G23" s="1029">
        <v>50043</v>
      </c>
      <c r="H23" s="1029">
        <v>49796</v>
      </c>
      <c r="I23" s="1029">
        <v>49675</v>
      </c>
      <c r="J23" s="1029">
        <v>49748</v>
      </c>
      <c r="K23" s="1029">
        <v>49357</v>
      </c>
      <c r="L23" s="1029">
        <v>48974</v>
      </c>
      <c r="M23" s="1029">
        <v>49294</v>
      </c>
      <c r="N23" s="381"/>
      <c r="O23" s="370"/>
      <c r="AE23" s="670"/>
      <c r="AF23" s="670"/>
    </row>
    <row r="24" spans="1:32" ht="11.25" customHeight="1" x14ac:dyDescent="0.2">
      <c r="A24" s="370"/>
      <c r="B24" s="380"/>
      <c r="D24" s="1026" t="s">
        <v>70</v>
      </c>
      <c r="E24" s="1029">
        <v>117429</v>
      </c>
      <c r="F24" s="1029">
        <v>117236</v>
      </c>
      <c r="G24" s="1029">
        <v>117530</v>
      </c>
      <c r="H24" s="1029">
        <v>117215</v>
      </c>
      <c r="I24" s="1029">
        <v>117110</v>
      </c>
      <c r="J24" s="1029">
        <v>117246</v>
      </c>
      <c r="K24" s="1029">
        <v>116691</v>
      </c>
      <c r="L24" s="1029">
        <v>116163</v>
      </c>
      <c r="M24" s="1029">
        <v>116513</v>
      </c>
      <c r="N24" s="381"/>
      <c r="O24" s="370"/>
      <c r="AE24" s="670"/>
      <c r="AF24" s="670"/>
    </row>
    <row r="25" spans="1:32" ht="3.75" customHeight="1" x14ac:dyDescent="0.2">
      <c r="A25" s="370"/>
      <c r="B25" s="380"/>
      <c r="C25" s="94"/>
      <c r="D25" s="378"/>
      <c r="E25" s="403"/>
      <c r="F25" s="403"/>
      <c r="G25" s="403"/>
      <c r="H25" s="403"/>
      <c r="I25" s="403"/>
      <c r="J25" s="403"/>
      <c r="K25" s="403"/>
      <c r="L25" s="403"/>
      <c r="M25" s="403"/>
      <c r="N25" s="381"/>
      <c r="O25" s="370"/>
      <c r="AE25" s="670"/>
      <c r="AF25" s="670"/>
    </row>
    <row r="26" spans="1:32" ht="11.25" customHeight="1" x14ac:dyDescent="0.2">
      <c r="A26" s="370"/>
      <c r="B26" s="380"/>
      <c r="C26" s="94"/>
      <c r="D26" s="378"/>
      <c r="E26" s="403"/>
      <c r="F26" s="403"/>
      <c r="G26" s="403"/>
      <c r="H26" s="403"/>
      <c r="I26" s="403"/>
      <c r="J26" s="403"/>
      <c r="K26" s="403"/>
      <c r="L26" s="403"/>
      <c r="M26" s="403"/>
      <c r="N26" s="381"/>
      <c r="O26" s="370"/>
      <c r="AE26" s="670"/>
      <c r="AF26" s="670"/>
    </row>
    <row r="27" spans="1:32" ht="11.25" customHeight="1" x14ac:dyDescent="0.2">
      <c r="A27" s="370"/>
      <c r="B27" s="380"/>
      <c r="C27" s="94"/>
      <c r="D27" s="378"/>
      <c r="E27" s="403"/>
      <c r="F27" s="403"/>
      <c r="G27" s="403"/>
      <c r="H27" s="403"/>
      <c r="I27" s="403"/>
      <c r="J27" s="403"/>
      <c r="K27" s="403"/>
      <c r="L27" s="403"/>
      <c r="M27" s="403"/>
      <c r="N27" s="381"/>
      <c r="O27" s="370"/>
      <c r="AE27" s="670"/>
      <c r="AF27" s="670"/>
    </row>
    <row r="28" spans="1:32" ht="11.25" customHeight="1" x14ac:dyDescent="0.2">
      <c r="A28" s="370"/>
      <c r="B28" s="380"/>
      <c r="C28" s="94"/>
      <c r="D28" s="378"/>
      <c r="E28" s="403"/>
      <c r="F28" s="403"/>
      <c r="G28" s="403"/>
      <c r="H28" s="403"/>
      <c r="I28" s="403"/>
      <c r="J28" s="403"/>
      <c r="K28" s="403"/>
      <c r="L28" s="403"/>
      <c r="M28" s="403"/>
      <c r="N28" s="381"/>
      <c r="O28" s="370"/>
      <c r="AE28" s="670"/>
      <c r="AF28" s="670"/>
    </row>
    <row r="29" spans="1:32" ht="11.25" customHeight="1" x14ac:dyDescent="0.2">
      <c r="A29" s="370"/>
      <c r="B29" s="380"/>
      <c r="C29" s="94"/>
      <c r="D29" s="378"/>
      <c r="E29" s="403"/>
      <c r="F29" s="403"/>
      <c r="G29" s="403"/>
      <c r="H29" s="403"/>
      <c r="I29" s="403"/>
      <c r="J29" s="403"/>
      <c r="K29" s="403"/>
      <c r="L29" s="403"/>
      <c r="M29" s="403"/>
      <c r="N29" s="381"/>
      <c r="O29" s="370"/>
      <c r="AE29" s="670"/>
      <c r="AF29" s="670"/>
    </row>
    <row r="30" spans="1:32" ht="11.25" customHeight="1" x14ac:dyDescent="0.2">
      <c r="A30" s="370"/>
      <c r="B30" s="380"/>
      <c r="C30" s="94"/>
      <c r="D30" s="378"/>
      <c r="E30" s="403"/>
      <c r="F30" s="403"/>
      <c r="G30" s="403"/>
      <c r="H30" s="403"/>
      <c r="I30" s="403"/>
      <c r="J30" s="403"/>
      <c r="K30" s="403"/>
      <c r="L30" s="403"/>
      <c r="M30" s="403"/>
      <c r="N30" s="381"/>
      <c r="O30" s="370"/>
      <c r="AE30" s="670"/>
      <c r="AF30" s="670"/>
    </row>
    <row r="31" spans="1:32" ht="11.25" customHeight="1" x14ac:dyDescent="0.2">
      <c r="A31" s="370"/>
      <c r="B31" s="380"/>
      <c r="C31" s="94"/>
      <c r="D31" s="378"/>
      <c r="E31" s="403"/>
      <c r="F31" s="403"/>
      <c r="G31" s="403"/>
      <c r="H31" s="403"/>
      <c r="I31" s="403"/>
      <c r="J31" s="403"/>
      <c r="K31" s="403"/>
      <c r="L31" s="403"/>
      <c r="M31" s="403"/>
      <c r="N31" s="381"/>
      <c r="O31" s="370"/>
      <c r="AE31" s="670"/>
      <c r="AF31" s="670"/>
    </row>
    <row r="32" spans="1:32" ht="11.25" customHeight="1" x14ac:dyDescent="0.2">
      <c r="A32" s="370"/>
      <c r="B32" s="380"/>
      <c r="C32" s="94"/>
      <c r="D32" s="378"/>
      <c r="E32" s="403"/>
      <c r="F32" s="403"/>
      <c r="G32" s="403"/>
      <c r="H32" s="403"/>
      <c r="I32" s="403"/>
      <c r="J32" s="403"/>
      <c r="K32" s="403"/>
      <c r="L32" s="403"/>
      <c r="M32" s="403"/>
      <c r="N32" s="381"/>
      <c r="O32" s="370"/>
      <c r="AE32" s="670"/>
      <c r="AF32" s="670"/>
    </row>
    <row r="33" spans="1:32" ht="11.25" customHeight="1" x14ac:dyDescent="0.2">
      <c r="A33" s="370"/>
      <c r="B33" s="380"/>
      <c r="C33" s="94"/>
      <c r="D33" s="378"/>
      <c r="E33" s="403"/>
      <c r="F33" s="403"/>
      <c r="G33" s="403"/>
      <c r="H33" s="403"/>
      <c r="I33" s="403"/>
      <c r="J33" s="403"/>
      <c r="K33" s="403"/>
      <c r="L33" s="403"/>
      <c r="M33" s="403"/>
      <c r="N33" s="381"/>
      <c r="O33" s="370"/>
      <c r="AE33" s="670"/>
      <c r="AF33" s="670"/>
    </row>
    <row r="34" spans="1:32" ht="11.25" customHeight="1" x14ac:dyDescent="0.2">
      <c r="A34" s="370"/>
      <c r="B34" s="380"/>
      <c r="C34" s="94"/>
      <c r="D34" s="378"/>
      <c r="E34" s="403"/>
      <c r="F34" s="403"/>
      <c r="G34" s="403"/>
      <c r="H34" s="403"/>
      <c r="I34" s="403"/>
      <c r="J34" s="403"/>
      <c r="K34" s="403"/>
      <c r="L34" s="403"/>
      <c r="M34" s="403"/>
      <c r="N34" s="381"/>
      <c r="O34" s="370"/>
      <c r="AE34" s="670"/>
      <c r="AF34" s="670"/>
    </row>
    <row r="35" spans="1:32" ht="11.25" customHeight="1" x14ac:dyDescent="0.2">
      <c r="A35" s="370"/>
      <c r="B35" s="380"/>
      <c r="C35" s="94"/>
      <c r="D35" s="378"/>
      <c r="E35" s="403"/>
      <c r="F35" s="403"/>
      <c r="G35" s="403"/>
      <c r="H35" s="403"/>
      <c r="I35" s="403"/>
      <c r="J35" s="403"/>
      <c r="K35" s="403"/>
      <c r="L35" s="403"/>
      <c r="M35" s="403"/>
      <c r="N35" s="381"/>
      <c r="O35" s="370"/>
      <c r="AE35" s="670"/>
      <c r="AF35" s="670"/>
    </row>
    <row r="36" spans="1:32" ht="11.25" customHeight="1" x14ac:dyDescent="0.2">
      <c r="A36" s="370"/>
      <c r="B36" s="380"/>
      <c r="C36" s="94"/>
      <c r="D36" s="378"/>
      <c r="E36" s="403"/>
      <c r="F36" s="403"/>
      <c r="G36" s="403"/>
      <c r="H36" s="403"/>
      <c r="I36" s="403"/>
      <c r="J36" s="403"/>
      <c r="K36" s="403"/>
      <c r="L36" s="403"/>
      <c r="M36" s="403"/>
      <c r="N36" s="381"/>
      <c r="O36" s="370"/>
      <c r="AE36" s="670"/>
      <c r="AF36" s="670"/>
    </row>
    <row r="37" spans="1:32" ht="11.25" customHeight="1" x14ac:dyDescent="0.2">
      <c r="A37" s="370"/>
      <c r="B37" s="380"/>
      <c r="C37" s="94"/>
      <c r="D37" s="378"/>
      <c r="E37" s="403"/>
      <c r="F37" s="403"/>
      <c r="G37" s="403"/>
      <c r="H37" s="403"/>
      <c r="I37" s="403"/>
      <c r="J37" s="403"/>
      <c r="K37" s="403"/>
      <c r="L37" s="403"/>
      <c r="M37" s="403"/>
      <c r="N37" s="381"/>
      <c r="O37" s="370"/>
      <c r="AE37" s="670"/>
      <c r="AF37" s="670"/>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645" t="s">
        <v>438</v>
      </c>
      <c r="D41" s="1646"/>
      <c r="E41" s="1646"/>
      <c r="F41" s="1646"/>
      <c r="G41" s="1646"/>
      <c r="H41" s="1646"/>
      <c r="I41" s="1646"/>
      <c r="J41" s="1646"/>
      <c r="K41" s="1646"/>
      <c r="L41" s="1646"/>
      <c r="M41" s="1647"/>
      <c r="N41" s="381"/>
      <c r="O41" s="370"/>
    </row>
    <row r="42" spans="1:32" ht="8.25" customHeight="1" x14ac:dyDescent="0.2">
      <c r="A42" s="370"/>
      <c r="B42" s="380"/>
      <c r="C42" s="528" t="s">
        <v>77</v>
      </c>
      <c r="D42" s="378"/>
      <c r="E42" s="394"/>
      <c r="F42" s="394"/>
      <c r="G42" s="394"/>
      <c r="H42" s="394"/>
      <c r="I42" s="394"/>
      <c r="J42" s="394"/>
      <c r="K42" s="394"/>
      <c r="L42" s="394"/>
      <c r="M42" s="394"/>
      <c r="N42" s="381"/>
      <c r="O42" s="370"/>
    </row>
    <row r="43" spans="1:32" ht="11.25" customHeight="1" x14ac:dyDescent="0.2">
      <c r="A43" s="370"/>
      <c r="B43" s="380"/>
      <c r="C43" s="1654" t="s">
        <v>137</v>
      </c>
      <c r="D43" s="1654"/>
      <c r="E43" s="375"/>
      <c r="F43" s="392"/>
      <c r="G43" s="392"/>
      <c r="H43" s="392"/>
      <c r="I43" s="392"/>
      <c r="J43" s="392"/>
      <c r="K43" s="392"/>
      <c r="L43" s="392"/>
      <c r="M43" s="392"/>
      <c r="N43" s="381"/>
      <c r="O43" s="370"/>
    </row>
    <row r="44" spans="1:32" s="384" customFormat="1" ht="10.5" customHeight="1" x14ac:dyDescent="0.2">
      <c r="A44" s="382"/>
      <c r="B44" s="944"/>
      <c r="C44" s="929" t="s">
        <v>138</v>
      </c>
      <c r="D44" s="945"/>
      <c r="E44" s="932">
        <v>1113052</v>
      </c>
      <c r="F44" s="932">
        <v>1114842</v>
      </c>
      <c r="G44" s="932">
        <v>1107743</v>
      </c>
      <c r="H44" s="932">
        <v>1080839</v>
      </c>
      <c r="I44" s="932">
        <v>1084133</v>
      </c>
      <c r="J44" s="932">
        <v>1086666</v>
      </c>
      <c r="K44" s="932">
        <v>1090728</v>
      </c>
      <c r="L44" s="932">
        <v>1094366</v>
      </c>
      <c r="M44" s="932">
        <v>1095444</v>
      </c>
      <c r="N44" s="381"/>
      <c r="O44" s="382"/>
    </row>
    <row r="45" spans="1:32" ht="10.5" customHeight="1" x14ac:dyDescent="0.2">
      <c r="A45" s="370"/>
      <c r="B45" s="939"/>
      <c r="C45" s="1651" t="s">
        <v>315</v>
      </c>
      <c r="D45" s="1651"/>
      <c r="E45" s="932">
        <v>96517</v>
      </c>
      <c r="F45" s="932">
        <v>97176</v>
      </c>
      <c r="G45" s="932">
        <v>97701</v>
      </c>
      <c r="H45" s="932">
        <v>98618</v>
      </c>
      <c r="I45" s="932">
        <v>99901</v>
      </c>
      <c r="J45" s="932">
        <v>100904</v>
      </c>
      <c r="K45" s="932">
        <v>97006</v>
      </c>
      <c r="L45" s="932">
        <v>97748</v>
      </c>
      <c r="M45" s="932">
        <v>98054</v>
      </c>
      <c r="N45" s="395"/>
      <c r="O45" s="370"/>
    </row>
    <row r="46" spans="1:32" ht="10.5" customHeight="1" x14ac:dyDescent="0.2">
      <c r="A46" s="370"/>
      <c r="B46" s="939"/>
      <c r="C46" s="1655" t="s">
        <v>139</v>
      </c>
      <c r="D46" s="1655"/>
      <c r="E46" s="932">
        <v>9218</v>
      </c>
      <c r="F46" s="932">
        <v>5755</v>
      </c>
      <c r="G46" s="932">
        <v>5154</v>
      </c>
      <c r="H46" s="932">
        <v>1036</v>
      </c>
      <c r="I46" s="932">
        <v>994</v>
      </c>
      <c r="J46" s="932">
        <v>613</v>
      </c>
      <c r="K46" s="932">
        <v>2584</v>
      </c>
      <c r="L46" s="932">
        <v>4113</v>
      </c>
      <c r="M46" s="932">
        <v>5854</v>
      </c>
      <c r="N46" s="381"/>
      <c r="O46" s="397"/>
    </row>
    <row r="47" spans="1:32" ht="10.5" customHeight="1" x14ac:dyDescent="0.2">
      <c r="A47" s="370"/>
      <c r="B47" s="939"/>
      <c r="C47" s="1651" t="s">
        <v>316</v>
      </c>
      <c r="D47" s="1651"/>
      <c r="E47" s="932">
        <v>12439</v>
      </c>
      <c r="F47" s="932">
        <v>12461</v>
      </c>
      <c r="G47" s="932">
        <v>12464</v>
      </c>
      <c r="H47" s="932">
        <v>12465</v>
      </c>
      <c r="I47" s="932">
        <v>12470</v>
      </c>
      <c r="J47" s="932">
        <v>12455</v>
      </c>
      <c r="K47" s="932">
        <v>12418</v>
      </c>
      <c r="L47" s="932">
        <v>12397</v>
      </c>
      <c r="M47" s="932">
        <v>12300</v>
      </c>
      <c r="N47" s="381"/>
      <c r="O47" s="370"/>
    </row>
    <row r="48" spans="1:32" s="401" customFormat="1" ht="8.25" customHeight="1" x14ac:dyDescent="0.2">
      <c r="A48" s="398"/>
      <c r="B48" s="946"/>
      <c r="C48" s="1652" t="s">
        <v>594</v>
      </c>
      <c r="D48" s="1652"/>
      <c r="E48" s="1652"/>
      <c r="F48" s="1652"/>
      <c r="G48" s="1652"/>
      <c r="H48" s="1652" t="s">
        <v>457</v>
      </c>
      <c r="I48" s="1652"/>
      <c r="J48" s="1652"/>
      <c r="K48" s="1652"/>
      <c r="L48" s="1652"/>
      <c r="M48" s="1652"/>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645" t="s">
        <v>470</v>
      </c>
      <c r="D50" s="1646"/>
      <c r="E50" s="1646"/>
      <c r="F50" s="1646"/>
      <c r="G50" s="1646"/>
      <c r="H50" s="1646"/>
      <c r="I50" s="1646"/>
      <c r="J50" s="1646"/>
      <c r="K50" s="1646"/>
      <c r="L50" s="1646"/>
      <c r="M50" s="1647"/>
      <c r="N50" s="381"/>
      <c r="O50" s="370"/>
    </row>
    <row r="51" spans="1:19" ht="7.5" customHeight="1" x14ac:dyDescent="0.2">
      <c r="A51" s="370"/>
      <c r="B51" s="380"/>
      <c r="C51" s="528" t="s">
        <v>77</v>
      </c>
      <c r="D51" s="378"/>
      <c r="E51" s="403"/>
      <c r="F51" s="403"/>
      <c r="G51" s="403"/>
      <c r="H51" s="403"/>
      <c r="I51" s="403"/>
      <c r="J51" s="403"/>
      <c r="K51" s="403"/>
      <c r="L51" s="403"/>
      <c r="M51" s="403"/>
      <c r="N51" s="381"/>
      <c r="O51" s="370"/>
    </row>
    <row r="52" spans="1:19" s="408" customFormat="1" ht="21.75" customHeight="1" x14ac:dyDescent="0.2">
      <c r="A52" s="404"/>
      <c r="B52" s="405"/>
      <c r="C52" s="1650" t="s">
        <v>469</v>
      </c>
      <c r="D52" s="1650"/>
      <c r="E52" s="1030">
        <v>38256</v>
      </c>
      <c r="F52" s="1030">
        <v>38073</v>
      </c>
      <c r="G52" s="1030">
        <v>39251</v>
      </c>
      <c r="H52" s="1030">
        <v>27931</v>
      </c>
      <c r="I52" s="1030">
        <v>40228</v>
      </c>
      <c r="J52" s="1030">
        <v>41816</v>
      </c>
      <c r="K52" s="1030">
        <v>41628</v>
      </c>
      <c r="L52" s="1030">
        <v>38777</v>
      </c>
      <c r="M52" s="1030">
        <v>38087</v>
      </c>
      <c r="N52" s="407"/>
      <c r="O52" s="404"/>
      <c r="Q52" s="375"/>
      <c r="R52" s="375"/>
      <c r="S52" s="375"/>
    </row>
    <row r="53" spans="1:19" s="408" customFormat="1" ht="11.25" customHeight="1" x14ac:dyDescent="0.2">
      <c r="A53" s="404"/>
      <c r="B53" s="405"/>
      <c r="C53" s="1025"/>
      <c r="D53" s="1026" t="s">
        <v>71</v>
      </c>
      <c r="E53" s="1031">
        <v>12102</v>
      </c>
      <c r="F53" s="1031">
        <v>11863</v>
      </c>
      <c r="G53" s="1031">
        <v>12713</v>
      </c>
      <c r="H53" s="1031">
        <v>14016</v>
      </c>
      <c r="I53" s="1031">
        <v>12297</v>
      </c>
      <c r="J53" s="1031">
        <v>13620</v>
      </c>
      <c r="K53" s="1031">
        <v>13558</v>
      </c>
      <c r="L53" s="1031">
        <v>11956</v>
      </c>
      <c r="M53" s="1031">
        <v>11783</v>
      </c>
      <c r="N53" s="407"/>
      <c r="O53" s="404"/>
      <c r="Q53" s="375"/>
      <c r="R53" s="375"/>
      <c r="S53" s="375"/>
    </row>
    <row r="54" spans="1:19" s="384" customFormat="1" ht="11.25" customHeight="1" x14ac:dyDescent="0.2">
      <c r="A54" s="382"/>
      <c r="B54" s="944"/>
      <c r="D54" s="1026" t="s">
        <v>70</v>
      </c>
      <c r="E54" s="1031">
        <v>26154</v>
      </c>
      <c r="F54" s="1031">
        <v>26210</v>
      </c>
      <c r="G54" s="1031">
        <v>26538</v>
      </c>
      <c r="H54" s="1031">
        <v>28195</v>
      </c>
      <c r="I54" s="1031">
        <v>27931</v>
      </c>
      <c r="J54" s="1031">
        <v>28196</v>
      </c>
      <c r="K54" s="1031">
        <v>28070</v>
      </c>
      <c r="L54" s="1031">
        <v>26821</v>
      </c>
      <c r="M54" s="1031">
        <v>26304</v>
      </c>
      <c r="N54" s="409"/>
      <c r="O54" s="382"/>
      <c r="Q54" s="375"/>
      <c r="R54" s="375"/>
      <c r="S54" s="375"/>
    </row>
    <row r="55" spans="1:19" s="384" customFormat="1" ht="21.75" customHeight="1" x14ac:dyDescent="0.2">
      <c r="A55" s="382"/>
      <c r="B55" s="944"/>
      <c r="C55" s="1650" t="s">
        <v>468</v>
      </c>
      <c r="D55" s="1650"/>
      <c r="E55" s="1030">
        <v>14146</v>
      </c>
      <c r="F55" s="1030">
        <v>11144</v>
      </c>
      <c r="G55" s="1030">
        <v>6047</v>
      </c>
      <c r="H55" s="1030">
        <v>11937</v>
      </c>
      <c r="I55" s="1030">
        <v>13265</v>
      </c>
      <c r="J55" s="1030">
        <v>14361</v>
      </c>
      <c r="K55" s="1030">
        <v>15738</v>
      </c>
      <c r="L55" s="1030">
        <v>23879</v>
      </c>
      <c r="M55" s="1030">
        <v>17191</v>
      </c>
      <c r="N55" s="409"/>
      <c r="O55" s="382"/>
      <c r="Q55" s="375"/>
      <c r="R55" s="375"/>
      <c r="S55" s="375"/>
    </row>
    <row r="56" spans="1:19" ht="9.75" customHeight="1" x14ac:dyDescent="0.2">
      <c r="A56" s="370"/>
      <c r="B56" s="380"/>
      <c r="C56" s="934" t="s">
        <v>61</v>
      </c>
      <c r="D56" s="930"/>
      <c r="E56" s="1031">
        <v>1169</v>
      </c>
      <c r="F56" s="1031">
        <v>1033</v>
      </c>
      <c r="G56" s="1031">
        <v>554</v>
      </c>
      <c r="H56" s="1031">
        <v>1245</v>
      </c>
      <c r="I56" s="1031">
        <v>1039</v>
      </c>
      <c r="J56" s="1031">
        <v>1487</v>
      </c>
      <c r="K56" s="1031">
        <v>1673</v>
      </c>
      <c r="L56" s="1031">
        <v>2291</v>
      </c>
      <c r="M56" s="1031">
        <v>1656</v>
      </c>
      <c r="N56" s="381"/>
      <c r="O56" s="370">
        <v>24716</v>
      </c>
      <c r="P56" s="426"/>
    </row>
    <row r="57" spans="1:19" ht="9.75" customHeight="1" x14ac:dyDescent="0.2">
      <c r="A57" s="370"/>
      <c r="B57" s="380"/>
      <c r="C57" s="934" t="s">
        <v>54</v>
      </c>
      <c r="D57" s="930"/>
      <c r="E57" s="1031">
        <v>226</v>
      </c>
      <c r="F57" s="1031">
        <v>190</v>
      </c>
      <c r="G57" s="1031">
        <v>101</v>
      </c>
      <c r="H57" s="1031">
        <v>205</v>
      </c>
      <c r="I57" s="1031">
        <v>229</v>
      </c>
      <c r="J57" s="1031">
        <v>219</v>
      </c>
      <c r="K57" s="1031">
        <v>257</v>
      </c>
      <c r="L57" s="1031">
        <v>419</v>
      </c>
      <c r="M57" s="1031">
        <v>292</v>
      </c>
      <c r="N57" s="381"/>
      <c r="O57" s="370">
        <v>5505</v>
      </c>
    </row>
    <row r="58" spans="1:19" ht="9.75" customHeight="1" x14ac:dyDescent="0.2">
      <c r="A58" s="370"/>
      <c r="B58" s="380"/>
      <c r="C58" s="934" t="s">
        <v>63</v>
      </c>
      <c r="D58" s="930"/>
      <c r="E58" s="1031">
        <v>1009</v>
      </c>
      <c r="F58" s="1031">
        <v>913</v>
      </c>
      <c r="G58" s="1031">
        <v>463</v>
      </c>
      <c r="H58" s="1031">
        <v>878</v>
      </c>
      <c r="I58" s="1031">
        <v>1664</v>
      </c>
      <c r="J58" s="1031">
        <v>1326</v>
      </c>
      <c r="K58" s="1031">
        <v>1223</v>
      </c>
      <c r="L58" s="1031">
        <v>2402</v>
      </c>
      <c r="M58" s="1031">
        <v>1958</v>
      </c>
      <c r="N58" s="381"/>
      <c r="O58" s="370">
        <v>35834</v>
      </c>
    </row>
    <row r="59" spans="1:19" ht="9.75" customHeight="1" x14ac:dyDescent="0.2">
      <c r="A59" s="370"/>
      <c r="B59" s="380"/>
      <c r="C59" s="934" t="s">
        <v>65</v>
      </c>
      <c r="D59" s="930"/>
      <c r="E59" s="1031">
        <v>80</v>
      </c>
      <c r="F59" s="1031">
        <v>68</v>
      </c>
      <c r="G59" s="1031">
        <v>43</v>
      </c>
      <c r="H59" s="1031">
        <v>103</v>
      </c>
      <c r="I59" s="1031">
        <v>85</v>
      </c>
      <c r="J59" s="1031">
        <v>121</v>
      </c>
      <c r="K59" s="1031">
        <v>137</v>
      </c>
      <c r="L59" s="1031">
        <v>147</v>
      </c>
      <c r="M59" s="1031">
        <v>145</v>
      </c>
      <c r="N59" s="381"/>
      <c r="O59" s="370">
        <v>3304</v>
      </c>
    </row>
    <row r="60" spans="1:19" ht="9.75" customHeight="1" x14ac:dyDescent="0.2">
      <c r="A60" s="370"/>
      <c r="B60" s="380"/>
      <c r="C60" s="934" t="s">
        <v>74</v>
      </c>
      <c r="D60" s="930"/>
      <c r="E60" s="1031">
        <v>241</v>
      </c>
      <c r="F60" s="1031">
        <v>179</v>
      </c>
      <c r="G60" s="1031">
        <v>169</v>
      </c>
      <c r="H60" s="1031">
        <v>233</v>
      </c>
      <c r="I60" s="1031">
        <v>256</v>
      </c>
      <c r="J60" s="1031">
        <v>322</v>
      </c>
      <c r="K60" s="1031">
        <v>402</v>
      </c>
      <c r="L60" s="1031">
        <v>507</v>
      </c>
      <c r="M60" s="1031">
        <v>382</v>
      </c>
      <c r="N60" s="381"/>
      <c r="O60" s="370">
        <v>6334</v>
      </c>
    </row>
    <row r="61" spans="1:19" ht="9.75" customHeight="1" x14ac:dyDescent="0.2">
      <c r="A61" s="370"/>
      <c r="B61" s="380"/>
      <c r="C61" s="934" t="s">
        <v>60</v>
      </c>
      <c r="D61" s="930"/>
      <c r="E61" s="1031">
        <v>655</v>
      </c>
      <c r="F61" s="1031">
        <v>582</v>
      </c>
      <c r="G61" s="1031">
        <v>222</v>
      </c>
      <c r="H61" s="1031">
        <v>665</v>
      </c>
      <c r="I61" s="1031">
        <v>786</v>
      </c>
      <c r="J61" s="1031">
        <v>751</v>
      </c>
      <c r="K61" s="1031">
        <v>815</v>
      </c>
      <c r="L61" s="1031">
        <v>1029</v>
      </c>
      <c r="M61" s="1031">
        <v>1106</v>
      </c>
      <c r="N61" s="381"/>
      <c r="O61" s="370">
        <v>14052</v>
      </c>
    </row>
    <row r="62" spans="1:19" ht="9.75" customHeight="1" x14ac:dyDescent="0.2">
      <c r="A62" s="370"/>
      <c r="B62" s="380"/>
      <c r="C62" s="934" t="s">
        <v>55</v>
      </c>
      <c r="D62" s="930"/>
      <c r="E62" s="1031">
        <v>256</v>
      </c>
      <c r="F62" s="1031">
        <v>177</v>
      </c>
      <c r="G62" s="1031">
        <v>123</v>
      </c>
      <c r="H62" s="1031">
        <v>253</v>
      </c>
      <c r="I62" s="1031">
        <v>234</v>
      </c>
      <c r="J62" s="1031">
        <v>302</v>
      </c>
      <c r="K62" s="1031">
        <v>342</v>
      </c>
      <c r="L62" s="1031">
        <v>470</v>
      </c>
      <c r="M62" s="1031">
        <v>373</v>
      </c>
      <c r="N62" s="381"/>
      <c r="O62" s="370">
        <v>5973</v>
      </c>
    </row>
    <row r="63" spans="1:19" ht="9.75" customHeight="1" x14ac:dyDescent="0.2">
      <c r="A63" s="370"/>
      <c r="B63" s="380"/>
      <c r="C63" s="934" t="s">
        <v>73</v>
      </c>
      <c r="D63" s="930"/>
      <c r="E63" s="1031">
        <v>632</v>
      </c>
      <c r="F63" s="1031">
        <v>498</v>
      </c>
      <c r="G63" s="1031">
        <v>435</v>
      </c>
      <c r="H63" s="1031">
        <v>587</v>
      </c>
      <c r="I63" s="1031">
        <v>645</v>
      </c>
      <c r="J63" s="1031">
        <v>662</v>
      </c>
      <c r="K63" s="1031">
        <v>772</v>
      </c>
      <c r="L63" s="1031">
        <v>1165</v>
      </c>
      <c r="M63" s="1031">
        <v>831</v>
      </c>
      <c r="N63" s="381"/>
      <c r="O63" s="370">
        <v>26102</v>
      </c>
    </row>
    <row r="64" spans="1:19" ht="9.75" customHeight="1" x14ac:dyDescent="0.2">
      <c r="A64" s="370"/>
      <c r="B64" s="380"/>
      <c r="C64" s="934" t="s">
        <v>75</v>
      </c>
      <c r="D64" s="930"/>
      <c r="E64" s="1031">
        <v>132</v>
      </c>
      <c r="F64" s="1031">
        <v>96</v>
      </c>
      <c r="G64" s="1031">
        <v>62</v>
      </c>
      <c r="H64" s="1031">
        <v>130</v>
      </c>
      <c r="I64" s="1031">
        <v>147</v>
      </c>
      <c r="J64" s="1031">
        <v>134</v>
      </c>
      <c r="K64" s="1031">
        <v>197</v>
      </c>
      <c r="L64" s="1031">
        <v>310</v>
      </c>
      <c r="M64" s="1031">
        <v>144</v>
      </c>
      <c r="N64" s="381"/>
      <c r="O64" s="370">
        <v>4393</v>
      </c>
    </row>
    <row r="65" spans="1:15" ht="9.75" customHeight="1" x14ac:dyDescent="0.2">
      <c r="A65" s="370"/>
      <c r="B65" s="380"/>
      <c r="C65" s="934" t="s">
        <v>59</v>
      </c>
      <c r="D65" s="930"/>
      <c r="E65" s="1031">
        <v>514</v>
      </c>
      <c r="F65" s="1031">
        <v>432</v>
      </c>
      <c r="G65" s="1031">
        <v>184</v>
      </c>
      <c r="H65" s="1031">
        <v>373</v>
      </c>
      <c r="I65" s="1031">
        <v>469</v>
      </c>
      <c r="J65" s="1031">
        <v>535</v>
      </c>
      <c r="K65" s="1031">
        <v>672</v>
      </c>
      <c r="L65" s="1031">
        <v>1057</v>
      </c>
      <c r="M65" s="1031">
        <v>753</v>
      </c>
      <c r="N65" s="381"/>
      <c r="O65" s="370">
        <v>16923</v>
      </c>
    </row>
    <row r="66" spans="1:15" ht="9.75" customHeight="1" x14ac:dyDescent="0.2">
      <c r="A66" s="370"/>
      <c r="B66" s="380"/>
      <c r="C66" s="934" t="s">
        <v>58</v>
      </c>
      <c r="D66" s="930"/>
      <c r="E66" s="1031">
        <v>2774</v>
      </c>
      <c r="F66" s="1031">
        <v>2055</v>
      </c>
      <c r="G66" s="1031">
        <v>825</v>
      </c>
      <c r="H66" s="1031">
        <v>1372</v>
      </c>
      <c r="I66" s="1031">
        <v>1892</v>
      </c>
      <c r="J66" s="1031">
        <v>1689</v>
      </c>
      <c r="K66" s="1031">
        <v>1987</v>
      </c>
      <c r="L66" s="1031">
        <v>3464</v>
      </c>
      <c r="M66" s="1031">
        <v>2473</v>
      </c>
      <c r="N66" s="381"/>
      <c r="O66" s="370">
        <v>81201</v>
      </c>
    </row>
    <row r="67" spans="1:15" ht="9.75" customHeight="1" x14ac:dyDescent="0.2">
      <c r="A67" s="370"/>
      <c r="B67" s="380"/>
      <c r="C67" s="934" t="s">
        <v>56</v>
      </c>
      <c r="D67" s="930"/>
      <c r="E67" s="1031">
        <v>481</v>
      </c>
      <c r="F67" s="1031">
        <v>137</v>
      </c>
      <c r="G67" s="1031">
        <v>115</v>
      </c>
      <c r="H67" s="1031">
        <v>174</v>
      </c>
      <c r="I67" s="1031">
        <v>186</v>
      </c>
      <c r="J67" s="1031">
        <v>234</v>
      </c>
      <c r="K67" s="1031">
        <v>249</v>
      </c>
      <c r="L67" s="1031">
        <v>443</v>
      </c>
      <c r="M67" s="1031">
        <v>238</v>
      </c>
      <c r="N67" s="381"/>
      <c r="O67" s="370">
        <v>4403</v>
      </c>
    </row>
    <row r="68" spans="1:15" ht="9.75" customHeight="1" x14ac:dyDescent="0.2">
      <c r="A68" s="370"/>
      <c r="B68" s="380"/>
      <c r="C68" s="934" t="s">
        <v>62</v>
      </c>
      <c r="D68" s="930"/>
      <c r="E68" s="1031">
        <v>2994</v>
      </c>
      <c r="F68" s="1031">
        <v>2353</v>
      </c>
      <c r="G68" s="1031">
        <v>1229</v>
      </c>
      <c r="H68" s="1031">
        <v>2735</v>
      </c>
      <c r="I68" s="1031">
        <v>2798</v>
      </c>
      <c r="J68" s="1031">
        <v>2882</v>
      </c>
      <c r="K68" s="1031">
        <v>3337</v>
      </c>
      <c r="L68" s="1031">
        <v>4929</v>
      </c>
      <c r="M68" s="1031">
        <v>3042</v>
      </c>
      <c r="N68" s="381"/>
      <c r="O68" s="370">
        <v>88638</v>
      </c>
    </row>
    <row r="69" spans="1:15" ht="9.75" customHeight="1" x14ac:dyDescent="0.2">
      <c r="A69" s="370"/>
      <c r="B69" s="380"/>
      <c r="C69" s="934" t="s">
        <v>78</v>
      </c>
      <c r="D69" s="930"/>
      <c r="E69" s="1031">
        <v>528</v>
      </c>
      <c r="F69" s="1031">
        <v>393</v>
      </c>
      <c r="G69" s="1031">
        <v>336</v>
      </c>
      <c r="H69" s="1031">
        <v>580</v>
      </c>
      <c r="I69" s="1031">
        <v>640</v>
      </c>
      <c r="J69" s="1031">
        <v>586</v>
      </c>
      <c r="K69" s="1031">
        <v>273</v>
      </c>
      <c r="L69" s="1031">
        <v>677</v>
      </c>
      <c r="M69" s="1031">
        <v>442</v>
      </c>
      <c r="N69" s="381"/>
      <c r="O69" s="370">
        <v>18640</v>
      </c>
    </row>
    <row r="70" spans="1:15" ht="9.75" customHeight="1" x14ac:dyDescent="0.2">
      <c r="A70" s="370"/>
      <c r="B70" s="380"/>
      <c r="C70" s="934" t="s">
        <v>57</v>
      </c>
      <c r="D70" s="930"/>
      <c r="E70" s="1031">
        <v>1144</v>
      </c>
      <c r="F70" s="1031">
        <v>998</v>
      </c>
      <c r="G70" s="1031">
        <v>485</v>
      </c>
      <c r="H70" s="1031">
        <v>1173</v>
      </c>
      <c r="I70" s="1031">
        <v>990</v>
      </c>
      <c r="J70" s="1031">
        <v>1651</v>
      </c>
      <c r="K70" s="1031">
        <v>1761</v>
      </c>
      <c r="L70" s="1031">
        <v>2024</v>
      </c>
      <c r="M70" s="1031">
        <v>1508</v>
      </c>
      <c r="N70" s="381"/>
      <c r="O70" s="370">
        <v>35533</v>
      </c>
    </row>
    <row r="71" spans="1:15" ht="9.75" customHeight="1" x14ac:dyDescent="0.2">
      <c r="A71" s="370"/>
      <c r="B71" s="380"/>
      <c r="C71" s="934" t="s">
        <v>64</v>
      </c>
      <c r="D71" s="930"/>
      <c r="E71" s="1031">
        <v>259</v>
      </c>
      <c r="F71" s="1031">
        <v>257</v>
      </c>
      <c r="G71" s="1031">
        <v>92</v>
      </c>
      <c r="H71" s="1031">
        <v>191</v>
      </c>
      <c r="I71" s="1031">
        <v>151</v>
      </c>
      <c r="J71" s="1031">
        <v>236</v>
      </c>
      <c r="K71" s="1031">
        <v>301</v>
      </c>
      <c r="L71" s="1031">
        <v>352</v>
      </c>
      <c r="M71" s="1031">
        <v>419</v>
      </c>
      <c r="N71" s="381"/>
      <c r="O71" s="370">
        <v>6979</v>
      </c>
    </row>
    <row r="72" spans="1:15" ht="9.75" customHeight="1" x14ac:dyDescent="0.2">
      <c r="A72" s="370"/>
      <c r="B72" s="380"/>
      <c r="C72" s="934" t="s">
        <v>66</v>
      </c>
      <c r="D72" s="930"/>
      <c r="E72" s="1031">
        <v>116</v>
      </c>
      <c r="F72" s="1031">
        <v>86</v>
      </c>
      <c r="G72" s="1031">
        <v>63</v>
      </c>
      <c r="H72" s="1031">
        <v>118</v>
      </c>
      <c r="I72" s="1031">
        <v>112</v>
      </c>
      <c r="J72" s="1031">
        <v>132</v>
      </c>
      <c r="K72" s="1031">
        <v>164</v>
      </c>
      <c r="L72" s="1031">
        <v>262</v>
      </c>
      <c r="M72" s="1031">
        <v>154</v>
      </c>
      <c r="N72" s="381"/>
      <c r="O72" s="370">
        <v>5622</v>
      </c>
    </row>
    <row r="73" spans="1:15" ht="9.75" customHeight="1" x14ac:dyDescent="0.2">
      <c r="A73" s="370"/>
      <c r="B73" s="380"/>
      <c r="C73" s="934" t="s">
        <v>76</v>
      </c>
      <c r="D73" s="930"/>
      <c r="E73" s="1031">
        <v>328</v>
      </c>
      <c r="F73" s="1031">
        <v>296</v>
      </c>
      <c r="G73" s="1031">
        <v>187</v>
      </c>
      <c r="H73" s="1031">
        <v>299</v>
      </c>
      <c r="I73" s="1031">
        <v>340</v>
      </c>
      <c r="J73" s="1031">
        <v>430</v>
      </c>
      <c r="K73" s="1031">
        <v>445</v>
      </c>
      <c r="L73" s="1031">
        <v>967</v>
      </c>
      <c r="M73" s="1031">
        <v>434</v>
      </c>
      <c r="N73" s="381"/>
      <c r="O73" s="370">
        <v>12225</v>
      </c>
    </row>
    <row r="74" spans="1:15" ht="9.75" customHeight="1" x14ac:dyDescent="0.2">
      <c r="A74" s="370"/>
      <c r="B74" s="380"/>
      <c r="C74" s="934" t="s">
        <v>129</v>
      </c>
      <c r="D74" s="930"/>
      <c r="E74" s="1031">
        <v>412</v>
      </c>
      <c r="F74" s="1031">
        <v>221</v>
      </c>
      <c r="G74" s="1031">
        <v>230</v>
      </c>
      <c r="H74" s="1031">
        <v>347</v>
      </c>
      <c r="I74" s="1031">
        <v>381</v>
      </c>
      <c r="J74" s="1031">
        <v>425</v>
      </c>
      <c r="K74" s="1031">
        <v>499</v>
      </c>
      <c r="L74" s="1031">
        <v>588</v>
      </c>
      <c r="M74" s="1031">
        <v>535</v>
      </c>
      <c r="N74" s="381"/>
      <c r="O74" s="370">
        <v>8291</v>
      </c>
    </row>
    <row r="75" spans="1:15" ht="9.75" customHeight="1" x14ac:dyDescent="0.2">
      <c r="A75" s="370"/>
      <c r="B75" s="380"/>
      <c r="C75" s="934" t="s">
        <v>130</v>
      </c>
      <c r="D75" s="930"/>
      <c r="E75" s="1031">
        <v>196</v>
      </c>
      <c r="F75" s="1031">
        <v>180</v>
      </c>
      <c r="G75" s="1031">
        <v>129</v>
      </c>
      <c r="H75" s="1031">
        <v>276</v>
      </c>
      <c r="I75" s="1031">
        <v>221</v>
      </c>
      <c r="J75" s="1031">
        <v>237</v>
      </c>
      <c r="K75" s="1031">
        <v>232</v>
      </c>
      <c r="L75" s="1031">
        <v>376</v>
      </c>
      <c r="M75" s="1031">
        <v>306</v>
      </c>
      <c r="N75" s="381"/>
      <c r="O75" s="370">
        <v>12043</v>
      </c>
    </row>
    <row r="76" spans="1:15" s="408" customFormat="1" ht="8.25" customHeight="1" x14ac:dyDescent="0.2">
      <c r="A76" s="404"/>
      <c r="B76" s="405"/>
      <c r="C76" s="1649" t="s">
        <v>595</v>
      </c>
      <c r="D76" s="1649"/>
      <c r="E76" s="1649"/>
      <c r="F76" s="1649"/>
      <c r="G76" s="1649"/>
      <c r="H76" s="1649"/>
      <c r="I76" s="1649"/>
      <c r="J76" s="1649"/>
      <c r="K76" s="1649"/>
      <c r="L76" s="1649"/>
      <c r="M76" s="1649"/>
      <c r="N76" s="381"/>
      <c r="O76" s="404"/>
    </row>
    <row r="77" spans="1:15" ht="8.25" customHeight="1" x14ac:dyDescent="0.2">
      <c r="A77" s="370"/>
      <c r="B77" s="380"/>
      <c r="C77" s="1642" t="s">
        <v>460</v>
      </c>
      <c r="D77" s="1642"/>
      <c r="E77" s="1642"/>
      <c r="F77" s="1642"/>
      <c r="G77" s="1642"/>
      <c r="H77" s="1642"/>
      <c r="I77" s="1642"/>
      <c r="J77" s="1642"/>
      <c r="K77" s="1642"/>
      <c r="L77" s="1642"/>
      <c r="M77" s="1642"/>
      <c r="N77" s="935"/>
      <c r="O77" s="370"/>
    </row>
    <row r="78" spans="1:15" ht="8.25" customHeight="1" x14ac:dyDescent="0.2">
      <c r="A78" s="370"/>
      <c r="B78" s="380"/>
      <c r="C78" s="936" t="s">
        <v>461</v>
      </c>
      <c r="D78" s="936"/>
      <c r="E78" s="936"/>
      <c r="F78" s="936"/>
      <c r="G78" s="936"/>
      <c r="H78" s="936"/>
      <c r="I78" s="936"/>
      <c r="J78" s="937"/>
      <c r="K78" s="1642"/>
      <c r="L78" s="1642"/>
      <c r="M78" s="1642"/>
      <c r="N78" s="1643"/>
      <c r="O78" s="370"/>
    </row>
    <row r="79" spans="1:15" ht="11.25" customHeight="1" x14ac:dyDescent="0.2">
      <c r="A79" s="370"/>
      <c r="B79" s="380"/>
      <c r="C79" s="938" t="s">
        <v>390</v>
      </c>
      <c r="D79" s="89"/>
      <c r="E79" s="89"/>
      <c r="F79" s="89"/>
      <c r="G79" s="705"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644">
        <v>43556</v>
      </c>
      <c r="L80" s="1644"/>
      <c r="M80" s="1644"/>
      <c r="N80" s="414">
        <v>19</v>
      </c>
      <c r="O80" s="377"/>
    </row>
    <row r="81" ht="13.5" customHeight="1" x14ac:dyDescent="0.2"/>
  </sheetData>
  <mergeCells count="25">
    <mergeCell ref="C8:D8"/>
    <mergeCell ref="B1:D1"/>
    <mergeCell ref="B2:D2"/>
    <mergeCell ref="C4:M4"/>
    <mergeCell ref="C5:D6"/>
    <mergeCell ref="E6:J6"/>
    <mergeCell ref="K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523" t="s">
        <v>300</v>
      </c>
      <c r="L1" s="1523"/>
      <c r="M1" s="1523"/>
      <c r="N1" s="370"/>
    </row>
    <row r="2" spans="1:15" ht="6" customHeight="1" x14ac:dyDescent="0.2">
      <c r="A2" s="370"/>
      <c r="B2" s="1050"/>
      <c r="C2" s="1049"/>
      <c r="D2" s="1049"/>
      <c r="E2" s="1041"/>
      <c r="F2" s="1042"/>
      <c r="G2" s="1042"/>
      <c r="H2" s="1042"/>
      <c r="I2" s="1042"/>
      <c r="J2" s="1042"/>
      <c r="K2" s="1043"/>
      <c r="L2" s="1042"/>
      <c r="M2" s="1043"/>
      <c r="N2" s="421"/>
      <c r="O2" s="370"/>
    </row>
    <row r="3" spans="1:15" ht="11.25" customHeight="1" thickBot="1" x14ac:dyDescent="0.25">
      <c r="A3" s="370"/>
      <c r="B3" s="433"/>
      <c r="C3" s="380"/>
      <c r="D3" s="380"/>
      <c r="E3" s="377"/>
      <c r="F3" s="377"/>
      <c r="G3" s="377"/>
      <c r="H3" s="377"/>
      <c r="I3" s="377" t="s">
        <v>34</v>
      </c>
      <c r="J3" s="377"/>
      <c r="K3" s="681"/>
      <c r="L3" s="377"/>
      <c r="M3" s="947" t="s">
        <v>72</v>
      </c>
      <c r="N3" s="487"/>
      <c r="O3" s="370"/>
    </row>
    <row r="4" spans="1:15" ht="13.5" thickBot="1" x14ac:dyDescent="0.25">
      <c r="A4" s="370"/>
      <c r="B4" s="433"/>
      <c r="C4" s="1645" t="s">
        <v>472</v>
      </c>
      <c r="D4" s="1646"/>
      <c r="E4" s="1646"/>
      <c r="F4" s="1646"/>
      <c r="G4" s="1646"/>
      <c r="H4" s="1646"/>
      <c r="I4" s="1646"/>
      <c r="J4" s="1646"/>
      <c r="K4" s="1646"/>
      <c r="L4" s="1646"/>
      <c r="M4" s="1647"/>
      <c r="N4" s="487"/>
      <c r="O4" s="370"/>
    </row>
    <row r="5" spans="1:15" ht="7.5" customHeight="1" x14ac:dyDescent="0.2">
      <c r="A5" s="370"/>
      <c r="B5" s="433"/>
      <c r="C5" s="1091" t="s">
        <v>77</v>
      </c>
      <c r="D5" s="396"/>
      <c r="E5" s="411"/>
      <c r="F5" s="411"/>
      <c r="G5" s="411"/>
      <c r="H5" s="411"/>
      <c r="I5" s="411"/>
      <c r="J5" s="411"/>
      <c r="K5" s="411"/>
      <c r="L5" s="411"/>
      <c r="M5" s="411"/>
      <c r="N5" s="487"/>
      <c r="O5" s="370"/>
    </row>
    <row r="6" spans="1:15" ht="12" customHeight="1" x14ac:dyDescent="0.2">
      <c r="A6" s="370"/>
      <c r="B6" s="433"/>
      <c r="C6" s="88"/>
      <c r="D6" s="378"/>
      <c r="E6" s="1661">
        <v>2018</v>
      </c>
      <c r="F6" s="1661"/>
      <c r="G6" s="1661"/>
      <c r="H6" s="1661"/>
      <c r="I6" s="1661"/>
      <c r="J6" s="1661"/>
      <c r="K6" s="1663">
        <v>2019</v>
      </c>
      <c r="L6" s="1663"/>
      <c r="M6" s="1663"/>
      <c r="N6" s="487"/>
      <c r="O6" s="370"/>
    </row>
    <row r="7" spans="1:15" s="384" customFormat="1" ht="12.75" customHeight="1" x14ac:dyDescent="0.2">
      <c r="A7" s="382"/>
      <c r="B7" s="529"/>
      <c r="C7" s="389"/>
      <c r="D7" s="389"/>
      <c r="E7" s="752" t="s">
        <v>98</v>
      </c>
      <c r="F7" s="752" t="s">
        <v>97</v>
      </c>
      <c r="G7" s="753" t="s">
        <v>96</v>
      </c>
      <c r="H7" s="753" t="s">
        <v>95</v>
      </c>
      <c r="I7" s="752" t="s">
        <v>94</v>
      </c>
      <c r="J7" s="753" t="s">
        <v>93</v>
      </c>
      <c r="K7" s="753" t="s">
        <v>92</v>
      </c>
      <c r="L7" s="753" t="s">
        <v>103</v>
      </c>
      <c r="M7" s="753" t="s">
        <v>102</v>
      </c>
      <c r="N7" s="487"/>
      <c r="O7" s="370"/>
    </row>
    <row r="8" spans="1:15" ht="12.75" customHeight="1" x14ac:dyDescent="0.2">
      <c r="A8" s="370"/>
      <c r="B8" s="433"/>
      <c r="C8" s="1654" t="s">
        <v>473</v>
      </c>
      <c r="D8" s="1654"/>
      <c r="E8" s="1032">
        <v>83726</v>
      </c>
      <c r="F8" s="1032">
        <v>84869</v>
      </c>
      <c r="G8" s="1032">
        <v>85989</v>
      </c>
      <c r="H8" s="1032">
        <v>87329</v>
      </c>
      <c r="I8" s="1032">
        <v>88642</v>
      </c>
      <c r="J8" s="1032">
        <v>89635</v>
      </c>
      <c r="K8" s="1032">
        <v>90884</v>
      </c>
      <c r="L8" s="1032">
        <v>91751</v>
      </c>
      <c r="M8" s="1032">
        <v>91928</v>
      </c>
      <c r="N8" s="487"/>
      <c r="O8" s="370"/>
    </row>
    <row r="9" spans="1:15" ht="12.75" customHeight="1" x14ac:dyDescent="0.2">
      <c r="A9" s="370"/>
      <c r="B9" s="433"/>
      <c r="C9" s="1648" t="s">
        <v>308</v>
      </c>
      <c r="D9" s="1648"/>
      <c r="E9" s="1027"/>
      <c r="F9" s="1027"/>
      <c r="G9" s="1027"/>
      <c r="H9" s="1027"/>
      <c r="I9" s="1027"/>
      <c r="J9" s="1027"/>
      <c r="K9" s="1027"/>
      <c r="L9" s="1027"/>
      <c r="M9" s="1027"/>
      <c r="N9" s="487"/>
      <c r="O9" s="370"/>
    </row>
    <row r="10" spans="1:15" ht="10.5" customHeight="1" x14ac:dyDescent="0.2">
      <c r="A10" s="370"/>
      <c r="B10" s="433"/>
      <c r="C10" s="934" t="s">
        <v>61</v>
      </c>
      <c r="D10" s="930"/>
      <c r="E10" s="1033">
        <v>5627</v>
      </c>
      <c r="F10" s="1033">
        <v>5687</v>
      </c>
      <c r="G10" s="1033">
        <v>5804</v>
      </c>
      <c r="H10" s="1033">
        <v>5940</v>
      </c>
      <c r="I10" s="1033">
        <v>6086</v>
      </c>
      <c r="J10" s="1033">
        <v>6170</v>
      </c>
      <c r="K10" s="1033">
        <v>6294</v>
      </c>
      <c r="L10" s="1033">
        <v>6367</v>
      </c>
      <c r="M10" s="1033">
        <v>6371</v>
      </c>
      <c r="N10" s="487"/>
      <c r="O10" s="370">
        <v>24716</v>
      </c>
    </row>
    <row r="11" spans="1:15" ht="10.5" customHeight="1" x14ac:dyDescent="0.2">
      <c r="A11" s="370"/>
      <c r="B11" s="433"/>
      <c r="C11" s="934" t="s">
        <v>54</v>
      </c>
      <c r="D11" s="930"/>
      <c r="E11" s="1033">
        <v>1347</v>
      </c>
      <c r="F11" s="1033">
        <v>1356</v>
      </c>
      <c r="G11" s="1033">
        <v>1370</v>
      </c>
      <c r="H11" s="1033">
        <v>1377</v>
      </c>
      <c r="I11" s="1033">
        <v>1387</v>
      </c>
      <c r="J11" s="1033">
        <v>1404</v>
      </c>
      <c r="K11" s="1033">
        <v>1406</v>
      </c>
      <c r="L11" s="1033">
        <v>1401</v>
      </c>
      <c r="M11" s="1033">
        <v>1397</v>
      </c>
      <c r="N11" s="487"/>
      <c r="O11" s="370">
        <v>5505</v>
      </c>
    </row>
    <row r="12" spans="1:15" ht="10.5" customHeight="1" x14ac:dyDescent="0.2">
      <c r="A12" s="370"/>
      <c r="B12" s="433"/>
      <c r="C12" s="934" t="s">
        <v>63</v>
      </c>
      <c r="D12" s="930"/>
      <c r="E12" s="1033">
        <v>7439</v>
      </c>
      <c r="F12" s="1033">
        <v>7524</v>
      </c>
      <c r="G12" s="1033">
        <v>7618</v>
      </c>
      <c r="H12" s="1033">
        <v>7753</v>
      </c>
      <c r="I12" s="1033">
        <v>7848</v>
      </c>
      <c r="J12" s="1033">
        <v>7924</v>
      </c>
      <c r="K12" s="1033">
        <v>8011</v>
      </c>
      <c r="L12" s="1033">
        <v>8062</v>
      </c>
      <c r="M12" s="1033">
        <v>8072</v>
      </c>
      <c r="N12" s="487"/>
      <c r="O12" s="370">
        <v>35834</v>
      </c>
    </row>
    <row r="13" spans="1:15" ht="10.5" customHeight="1" x14ac:dyDescent="0.2">
      <c r="A13" s="370"/>
      <c r="B13" s="433"/>
      <c r="C13" s="934" t="s">
        <v>65</v>
      </c>
      <c r="D13" s="930"/>
      <c r="E13" s="1033">
        <v>1425</v>
      </c>
      <c r="F13" s="1033">
        <v>1438</v>
      </c>
      <c r="G13" s="1033">
        <v>1449</v>
      </c>
      <c r="H13" s="1033">
        <v>1475</v>
      </c>
      <c r="I13" s="1033">
        <v>1503</v>
      </c>
      <c r="J13" s="1033">
        <v>1520</v>
      </c>
      <c r="K13" s="1033">
        <v>1532</v>
      </c>
      <c r="L13" s="1033">
        <v>1546</v>
      </c>
      <c r="M13" s="1033">
        <v>1548</v>
      </c>
      <c r="N13" s="487"/>
      <c r="O13" s="370">
        <v>3304</v>
      </c>
    </row>
    <row r="14" spans="1:15" ht="10.5" customHeight="1" x14ac:dyDescent="0.2">
      <c r="A14" s="370"/>
      <c r="B14" s="433"/>
      <c r="C14" s="934" t="s">
        <v>74</v>
      </c>
      <c r="D14" s="930"/>
      <c r="E14" s="1033">
        <v>1838</v>
      </c>
      <c r="F14" s="1033">
        <v>1853</v>
      </c>
      <c r="G14" s="1033">
        <v>1868</v>
      </c>
      <c r="H14" s="1033">
        <v>1884</v>
      </c>
      <c r="I14" s="1033">
        <v>1895</v>
      </c>
      <c r="J14" s="1033">
        <v>1906</v>
      </c>
      <c r="K14" s="1033">
        <v>1923</v>
      </c>
      <c r="L14" s="1033">
        <v>1924</v>
      </c>
      <c r="M14" s="1033">
        <v>1922</v>
      </c>
      <c r="N14" s="487"/>
      <c r="O14" s="370">
        <v>6334</v>
      </c>
    </row>
    <row r="15" spans="1:15" ht="10.5" customHeight="1" x14ac:dyDescent="0.2">
      <c r="A15" s="370"/>
      <c r="B15" s="433"/>
      <c r="C15" s="934" t="s">
        <v>60</v>
      </c>
      <c r="D15" s="930"/>
      <c r="E15" s="1033">
        <v>3212</v>
      </c>
      <c r="F15" s="1033">
        <v>3252</v>
      </c>
      <c r="G15" s="1033">
        <v>3282</v>
      </c>
      <c r="H15" s="1033">
        <v>3317</v>
      </c>
      <c r="I15" s="1033">
        <v>3354</v>
      </c>
      <c r="J15" s="1033">
        <v>3376</v>
      </c>
      <c r="K15" s="1033">
        <v>3385</v>
      </c>
      <c r="L15" s="1033">
        <v>3390</v>
      </c>
      <c r="M15" s="1033">
        <v>3389</v>
      </c>
      <c r="N15" s="487"/>
      <c r="O15" s="370">
        <v>14052</v>
      </c>
    </row>
    <row r="16" spans="1:15" ht="10.5" customHeight="1" x14ac:dyDescent="0.2">
      <c r="A16" s="370"/>
      <c r="B16" s="433"/>
      <c r="C16" s="934" t="s">
        <v>55</v>
      </c>
      <c r="D16" s="930"/>
      <c r="E16" s="1033">
        <v>1410</v>
      </c>
      <c r="F16" s="1033">
        <v>1436</v>
      </c>
      <c r="G16" s="1033">
        <v>1452</v>
      </c>
      <c r="H16" s="1033">
        <v>1472</v>
      </c>
      <c r="I16" s="1033">
        <v>1491</v>
      </c>
      <c r="J16" s="1033">
        <v>1506</v>
      </c>
      <c r="K16" s="1033">
        <v>1537</v>
      </c>
      <c r="L16" s="1033">
        <v>1551</v>
      </c>
      <c r="M16" s="1033">
        <v>1560</v>
      </c>
      <c r="N16" s="487"/>
      <c r="O16" s="370">
        <v>5973</v>
      </c>
    </row>
    <row r="17" spans="1:15" ht="10.5" customHeight="1" x14ac:dyDescent="0.2">
      <c r="A17" s="370"/>
      <c r="B17" s="433"/>
      <c r="C17" s="934" t="s">
        <v>73</v>
      </c>
      <c r="D17" s="930"/>
      <c r="E17" s="1033">
        <v>3004</v>
      </c>
      <c r="F17" s="1033">
        <v>3055</v>
      </c>
      <c r="G17" s="1033">
        <v>3098</v>
      </c>
      <c r="H17" s="1033">
        <v>3141</v>
      </c>
      <c r="I17" s="1033">
        <v>3199</v>
      </c>
      <c r="J17" s="1033">
        <v>3220</v>
      </c>
      <c r="K17" s="1033">
        <v>3251</v>
      </c>
      <c r="L17" s="1033">
        <v>3292</v>
      </c>
      <c r="M17" s="1033">
        <v>3304</v>
      </c>
      <c r="N17" s="487"/>
      <c r="O17" s="370">
        <v>26102</v>
      </c>
    </row>
    <row r="18" spans="1:15" ht="10.5" customHeight="1" x14ac:dyDescent="0.2">
      <c r="A18" s="370"/>
      <c r="B18" s="433"/>
      <c r="C18" s="934" t="s">
        <v>75</v>
      </c>
      <c r="D18" s="930"/>
      <c r="E18" s="1033">
        <v>1665</v>
      </c>
      <c r="F18" s="1033">
        <v>1677</v>
      </c>
      <c r="G18" s="1033">
        <v>1683</v>
      </c>
      <c r="H18" s="1033">
        <v>1698</v>
      </c>
      <c r="I18" s="1033">
        <v>1707</v>
      </c>
      <c r="J18" s="1033">
        <v>1710</v>
      </c>
      <c r="K18" s="1033">
        <v>1734</v>
      </c>
      <c r="L18" s="1033">
        <v>1739</v>
      </c>
      <c r="M18" s="1033">
        <v>1737</v>
      </c>
      <c r="N18" s="487"/>
      <c r="O18" s="370">
        <v>4393</v>
      </c>
    </row>
    <row r="19" spans="1:15" ht="10.5" customHeight="1" x14ac:dyDescent="0.2">
      <c r="A19" s="370"/>
      <c r="B19" s="433"/>
      <c r="C19" s="934" t="s">
        <v>59</v>
      </c>
      <c r="D19" s="930"/>
      <c r="E19" s="1033">
        <v>3411</v>
      </c>
      <c r="F19" s="1033">
        <v>3454</v>
      </c>
      <c r="G19" s="1033">
        <v>3498</v>
      </c>
      <c r="H19" s="1033">
        <v>3537</v>
      </c>
      <c r="I19" s="1033">
        <v>3601</v>
      </c>
      <c r="J19" s="1033">
        <v>3630</v>
      </c>
      <c r="K19" s="1033">
        <v>3686</v>
      </c>
      <c r="L19" s="1033">
        <v>3725</v>
      </c>
      <c r="M19" s="1033">
        <v>3726</v>
      </c>
      <c r="N19" s="487"/>
      <c r="O19" s="370">
        <v>16923</v>
      </c>
    </row>
    <row r="20" spans="1:15" ht="10.5" customHeight="1" x14ac:dyDescent="0.2">
      <c r="A20" s="370"/>
      <c r="B20" s="433"/>
      <c r="C20" s="934" t="s">
        <v>58</v>
      </c>
      <c r="D20" s="930"/>
      <c r="E20" s="1033">
        <v>14645</v>
      </c>
      <c r="F20" s="1033">
        <v>14938</v>
      </c>
      <c r="G20" s="1033">
        <v>15153</v>
      </c>
      <c r="H20" s="1033">
        <v>15433</v>
      </c>
      <c r="I20" s="1033">
        <v>15715</v>
      </c>
      <c r="J20" s="1033">
        <v>15919</v>
      </c>
      <c r="K20" s="1033">
        <v>16199</v>
      </c>
      <c r="L20" s="1033">
        <v>16425</v>
      </c>
      <c r="M20" s="1033">
        <v>16440</v>
      </c>
      <c r="N20" s="487"/>
      <c r="O20" s="370">
        <v>81201</v>
      </c>
    </row>
    <row r="21" spans="1:15" ht="10.5" customHeight="1" x14ac:dyDescent="0.2">
      <c r="A21" s="370"/>
      <c r="B21" s="433"/>
      <c r="C21" s="934" t="s">
        <v>56</v>
      </c>
      <c r="D21" s="930"/>
      <c r="E21" s="1033">
        <v>1177</v>
      </c>
      <c r="F21" s="1033">
        <v>1182</v>
      </c>
      <c r="G21" s="1033">
        <v>1195</v>
      </c>
      <c r="H21" s="1033">
        <v>1208</v>
      </c>
      <c r="I21" s="1033">
        <v>1225</v>
      </c>
      <c r="J21" s="1033">
        <v>1231</v>
      </c>
      <c r="K21" s="1033">
        <v>1238</v>
      </c>
      <c r="L21" s="1033">
        <v>1245</v>
      </c>
      <c r="M21" s="1033">
        <v>1250</v>
      </c>
      <c r="N21" s="487"/>
      <c r="O21" s="370">
        <v>4403</v>
      </c>
    </row>
    <row r="22" spans="1:15" ht="10.5" customHeight="1" x14ac:dyDescent="0.2">
      <c r="A22" s="370"/>
      <c r="B22" s="433"/>
      <c r="C22" s="934" t="s">
        <v>62</v>
      </c>
      <c r="D22" s="930"/>
      <c r="E22" s="1033">
        <v>14330</v>
      </c>
      <c r="F22" s="1033">
        <v>14549</v>
      </c>
      <c r="G22" s="1033">
        <v>14761</v>
      </c>
      <c r="H22" s="1033">
        <v>15009</v>
      </c>
      <c r="I22" s="1033">
        <v>15232</v>
      </c>
      <c r="J22" s="1033">
        <v>15431</v>
      </c>
      <c r="K22" s="1033">
        <v>15650</v>
      </c>
      <c r="L22" s="1033">
        <v>15826</v>
      </c>
      <c r="M22" s="1033">
        <v>15859</v>
      </c>
      <c r="N22" s="487"/>
      <c r="O22" s="370">
        <v>88638</v>
      </c>
    </row>
    <row r="23" spans="1:15" ht="10.5" customHeight="1" x14ac:dyDescent="0.2">
      <c r="A23" s="370"/>
      <c r="B23" s="433"/>
      <c r="C23" s="934" t="s">
        <v>78</v>
      </c>
      <c r="D23" s="930"/>
      <c r="E23" s="1033">
        <v>3859</v>
      </c>
      <c r="F23" s="1033">
        <v>3903</v>
      </c>
      <c r="G23" s="1033">
        <v>3945</v>
      </c>
      <c r="H23" s="1033">
        <v>4007</v>
      </c>
      <c r="I23" s="1033">
        <v>4035</v>
      </c>
      <c r="J23" s="1033">
        <v>4077</v>
      </c>
      <c r="K23" s="1033">
        <v>4144</v>
      </c>
      <c r="L23" s="1033">
        <v>4172</v>
      </c>
      <c r="M23" s="1033">
        <v>4179</v>
      </c>
      <c r="N23" s="487"/>
      <c r="O23" s="370">
        <v>18640</v>
      </c>
    </row>
    <row r="24" spans="1:15" ht="10.5" customHeight="1" x14ac:dyDescent="0.2">
      <c r="A24" s="370"/>
      <c r="B24" s="433"/>
      <c r="C24" s="934" t="s">
        <v>57</v>
      </c>
      <c r="D24" s="930"/>
      <c r="E24" s="1033">
        <v>6003</v>
      </c>
      <c r="F24" s="1033">
        <v>6126</v>
      </c>
      <c r="G24" s="1033">
        <v>6276</v>
      </c>
      <c r="H24" s="1033">
        <v>6398</v>
      </c>
      <c r="I24" s="1033">
        <v>6544</v>
      </c>
      <c r="J24" s="1033">
        <v>6644</v>
      </c>
      <c r="K24" s="1033">
        <v>6768</v>
      </c>
      <c r="L24" s="1033">
        <v>6854</v>
      </c>
      <c r="M24" s="1033">
        <v>6916</v>
      </c>
      <c r="N24" s="487"/>
      <c r="O24" s="370">
        <v>35533</v>
      </c>
    </row>
    <row r="25" spans="1:15" ht="10.5" customHeight="1" x14ac:dyDescent="0.2">
      <c r="A25" s="370"/>
      <c r="B25" s="433"/>
      <c r="C25" s="934" t="s">
        <v>64</v>
      </c>
      <c r="D25" s="930"/>
      <c r="E25" s="1033">
        <v>2291</v>
      </c>
      <c r="F25" s="1033">
        <v>2317</v>
      </c>
      <c r="G25" s="1033">
        <v>2336</v>
      </c>
      <c r="H25" s="1033">
        <v>2365</v>
      </c>
      <c r="I25" s="1033">
        <v>2392</v>
      </c>
      <c r="J25" s="1033">
        <v>2417</v>
      </c>
      <c r="K25" s="1033">
        <v>2436</v>
      </c>
      <c r="L25" s="1033">
        <v>2435</v>
      </c>
      <c r="M25" s="1033">
        <v>2430</v>
      </c>
      <c r="N25" s="487"/>
      <c r="O25" s="370">
        <v>6979</v>
      </c>
    </row>
    <row r="26" spans="1:15" ht="10.5" customHeight="1" x14ac:dyDescent="0.2">
      <c r="A26" s="370"/>
      <c r="B26" s="433"/>
      <c r="C26" s="934" t="s">
        <v>66</v>
      </c>
      <c r="D26" s="930"/>
      <c r="E26" s="1033">
        <v>2243</v>
      </c>
      <c r="F26" s="1033">
        <v>2255</v>
      </c>
      <c r="G26" s="1033">
        <v>2268</v>
      </c>
      <c r="H26" s="1033">
        <v>2296</v>
      </c>
      <c r="I26" s="1033">
        <v>2323</v>
      </c>
      <c r="J26" s="1033">
        <v>2348</v>
      </c>
      <c r="K26" s="1033">
        <v>2379</v>
      </c>
      <c r="L26" s="1033">
        <v>2405</v>
      </c>
      <c r="M26" s="1033">
        <v>2414</v>
      </c>
      <c r="N26" s="487"/>
      <c r="O26" s="370">
        <v>5622</v>
      </c>
    </row>
    <row r="27" spans="1:15" ht="10.5" customHeight="1" x14ac:dyDescent="0.2">
      <c r="A27" s="370"/>
      <c r="B27" s="433"/>
      <c r="C27" s="934" t="s">
        <v>76</v>
      </c>
      <c r="D27" s="930"/>
      <c r="E27" s="1033">
        <v>3256</v>
      </c>
      <c r="F27" s="1033">
        <v>3286</v>
      </c>
      <c r="G27" s="1033">
        <v>3318</v>
      </c>
      <c r="H27" s="1033">
        <v>3354</v>
      </c>
      <c r="I27" s="1033">
        <v>3397</v>
      </c>
      <c r="J27" s="1033">
        <v>3430</v>
      </c>
      <c r="K27" s="1033">
        <v>3471</v>
      </c>
      <c r="L27" s="1033">
        <v>3520</v>
      </c>
      <c r="M27" s="1033">
        <v>3537</v>
      </c>
      <c r="N27" s="487"/>
      <c r="O27" s="370">
        <v>12225</v>
      </c>
    </row>
    <row r="28" spans="1:15" ht="10.5" customHeight="1" x14ac:dyDescent="0.2">
      <c r="A28" s="370"/>
      <c r="B28" s="433"/>
      <c r="C28" s="934" t="s">
        <v>129</v>
      </c>
      <c r="D28" s="930"/>
      <c r="E28" s="1033">
        <v>2505</v>
      </c>
      <c r="F28" s="1033">
        <v>2529</v>
      </c>
      <c r="G28" s="1033">
        <v>2553</v>
      </c>
      <c r="H28" s="1033">
        <v>2574</v>
      </c>
      <c r="I28" s="1033">
        <v>2607</v>
      </c>
      <c r="J28" s="1033">
        <v>2649</v>
      </c>
      <c r="K28" s="1033">
        <v>2697</v>
      </c>
      <c r="L28" s="1033">
        <v>2721</v>
      </c>
      <c r="M28" s="1033">
        <v>2731</v>
      </c>
      <c r="N28" s="487"/>
      <c r="O28" s="370">
        <v>8291</v>
      </c>
    </row>
    <row r="29" spans="1:15" ht="10.5" customHeight="1" x14ac:dyDescent="0.2">
      <c r="A29" s="370"/>
      <c r="B29" s="433"/>
      <c r="C29" s="934" t="s">
        <v>130</v>
      </c>
      <c r="D29" s="930"/>
      <c r="E29" s="1033">
        <v>3039</v>
      </c>
      <c r="F29" s="1033">
        <v>3052</v>
      </c>
      <c r="G29" s="1033">
        <v>3062</v>
      </c>
      <c r="H29" s="1033">
        <v>3091</v>
      </c>
      <c r="I29" s="1033">
        <v>3101</v>
      </c>
      <c r="J29" s="1033">
        <v>3123</v>
      </c>
      <c r="K29" s="1033">
        <v>3143</v>
      </c>
      <c r="L29" s="1033">
        <v>3151</v>
      </c>
      <c r="M29" s="1033">
        <v>3146</v>
      </c>
      <c r="N29" s="487"/>
      <c r="O29" s="370">
        <v>12043</v>
      </c>
    </row>
    <row r="30" spans="1:15" ht="5.25" customHeight="1" thickBot="1" x14ac:dyDescent="0.25">
      <c r="A30" s="370"/>
      <c r="B30" s="433"/>
      <c r="C30" s="934"/>
      <c r="D30" s="930"/>
      <c r="E30" s="1033"/>
      <c r="F30" s="1033"/>
      <c r="G30" s="1033"/>
      <c r="H30" s="1033"/>
      <c r="I30" s="1033"/>
      <c r="J30" s="1033"/>
      <c r="K30" s="1033"/>
      <c r="L30" s="1033"/>
      <c r="M30" s="1033"/>
      <c r="N30" s="487"/>
      <c r="O30" s="370"/>
    </row>
    <row r="31" spans="1:15" ht="13.5" customHeight="1" thickBot="1" x14ac:dyDescent="0.25">
      <c r="A31" s="370"/>
      <c r="B31" s="433"/>
      <c r="C31" s="1630" t="s">
        <v>1</v>
      </c>
      <c r="D31" s="1631"/>
      <c r="E31" s="1631"/>
      <c r="F31" s="1631"/>
      <c r="G31" s="1631"/>
      <c r="H31" s="1631"/>
      <c r="I31" s="1631"/>
      <c r="J31" s="1631"/>
      <c r="K31" s="1631"/>
      <c r="L31" s="1631"/>
      <c r="M31" s="1632"/>
      <c r="N31" s="487"/>
      <c r="O31" s="370"/>
    </row>
    <row r="32" spans="1:15" s="401" customFormat="1" ht="8.25" customHeight="1" x14ac:dyDescent="0.2">
      <c r="A32" s="398"/>
      <c r="B32" s="1092"/>
      <c r="C32" s="528" t="s">
        <v>77</v>
      </c>
      <c r="D32" s="1093"/>
      <c r="E32" s="1094"/>
      <c r="F32" s="1094"/>
      <c r="G32" s="1094"/>
      <c r="H32" s="1094"/>
      <c r="I32" s="1094"/>
      <c r="J32" s="1094"/>
      <c r="K32" s="1094"/>
      <c r="L32" s="1094"/>
      <c r="M32" s="1094"/>
      <c r="N32" s="544"/>
      <c r="O32" s="398"/>
    </row>
    <row r="33" spans="1:15" s="408" customFormat="1" ht="13.5" customHeight="1" x14ac:dyDescent="0.2">
      <c r="A33" s="404"/>
      <c r="B33" s="682"/>
      <c r="C33" s="1648" t="s">
        <v>297</v>
      </c>
      <c r="D33" s="1648"/>
      <c r="E33" s="406">
        <v>168290</v>
      </c>
      <c r="F33" s="406">
        <v>169043</v>
      </c>
      <c r="G33" s="406">
        <v>174502</v>
      </c>
      <c r="H33" s="406">
        <v>165827</v>
      </c>
      <c r="I33" s="406">
        <v>168182</v>
      </c>
      <c r="J33" s="406">
        <v>173755</v>
      </c>
      <c r="K33" s="406">
        <v>186758</v>
      </c>
      <c r="L33" s="406">
        <v>182801</v>
      </c>
      <c r="M33" s="406">
        <v>177130</v>
      </c>
      <c r="N33" s="701"/>
      <c r="O33" s="404"/>
    </row>
    <row r="34" spans="1:15" s="408" customFormat="1" ht="12.75" customHeight="1" x14ac:dyDescent="0.2">
      <c r="A34" s="404"/>
      <c r="B34" s="682"/>
      <c r="C34" s="1036" t="s">
        <v>296</v>
      </c>
      <c r="D34" s="1036"/>
      <c r="E34" s="85"/>
      <c r="F34" s="85"/>
      <c r="G34" s="85"/>
      <c r="H34" s="85"/>
      <c r="I34" s="85"/>
      <c r="J34" s="85"/>
      <c r="K34" s="85"/>
      <c r="L34" s="85"/>
      <c r="M34" s="85"/>
      <c r="N34" s="701"/>
      <c r="O34" s="404"/>
    </row>
    <row r="35" spans="1:15" s="384" customFormat="1" ht="12.75" customHeight="1" x14ac:dyDescent="0.2">
      <c r="A35" s="382"/>
      <c r="B35" s="1047"/>
      <c r="C35" s="1665" t="s">
        <v>140</v>
      </c>
      <c r="D35" s="1665"/>
      <c r="E35" s="932">
        <v>135396</v>
      </c>
      <c r="F35" s="932">
        <v>137652</v>
      </c>
      <c r="G35" s="932">
        <v>144515</v>
      </c>
      <c r="H35" s="932">
        <v>137206</v>
      </c>
      <c r="I35" s="932">
        <v>139732</v>
      </c>
      <c r="J35" s="932">
        <v>144135</v>
      </c>
      <c r="K35" s="932">
        <v>156083</v>
      </c>
      <c r="L35" s="932">
        <v>151455</v>
      </c>
      <c r="M35" s="932">
        <v>146296</v>
      </c>
      <c r="N35" s="583"/>
      <c r="O35" s="382"/>
    </row>
    <row r="36" spans="1:15" s="384" customFormat="1" ht="23.25" customHeight="1" x14ac:dyDescent="0.2">
      <c r="A36" s="382"/>
      <c r="B36" s="1047"/>
      <c r="C36" s="1665" t="s">
        <v>141</v>
      </c>
      <c r="D36" s="1665"/>
      <c r="E36" s="932">
        <v>6247</v>
      </c>
      <c r="F36" s="932">
        <v>6230</v>
      </c>
      <c r="G36" s="932">
        <v>6460</v>
      </c>
      <c r="H36" s="932">
        <v>6018</v>
      </c>
      <c r="I36" s="932">
        <v>6337</v>
      </c>
      <c r="J36" s="932">
        <v>7440</v>
      </c>
      <c r="K36" s="932">
        <v>8389</v>
      </c>
      <c r="L36" s="932">
        <v>8493</v>
      </c>
      <c r="M36" s="932">
        <v>8076</v>
      </c>
      <c r="N36" s="583"/>
      <c r="O36" s="382"/>
    </row>
    <row r="37" spans="1:15" s="384" customFormat="1" ht="21.75" customHeight="1" x14ac:dyDescent="0.2">
      <c r="A37" s="382"/>
      <c r="B37" s="1047"/>
      <c r="C37" s="1665" t="s">
        <v>143</v>
      </c>
      <c r="D37" s="1665"/>
      <c r="E37" s="932">
        <v>22149</v>
      </c>
      <c r="F37" s="932">
        <v>21381</v>
      </c>
      <c r="G37" s="932">
        <v>21195</v>
      </c>
      <c r="H37" s="932">
        <v>20892</v>
      </c>
      <c r="I37" s="932">
        <v>20636</v>
      </c>
      <c r="J37" s="932">
        <v>20652</v>
      </c>
      <c r="K37" s="932">
        <v>20986</v>
      </c>
      <c r="L37" s="932">
        <v>21558</v>
      </c>
      <c r="M37" s="932">
        <v>21569</v>
      </c>
      <c r="N37" s="583"/>
      <c r="O37" s="382"/>
    </row>
    <row r="38" spans="1:15" s="384" customFormat="1" ht="20.25" customHeight="1" x14ac:dyDescent="0.2">
      <c r="A38" s="382"/>
      <c r="B38" s="1047"/>
      <c r="C38" s="1665" t="s">
        <v>144</v>
      </c>
      <c r="D38" s="1665"/>
      <c r="E38" s="932">
        <v>27</v>
      </c>
      <c r="F38" s="932">
        <v>24</v>
      </c>
      <c r="G38" s="932">
        <v>21</v>
      </c>
      <c r="H38" s="932">
        <v>21</v>
      </c>
      <c r="I38" s="932">
        <v>24</v>
      </c>
      <c r="J38" s="932">
        <v>24</v>
      </c>
      <c r="K38" s="932">
        <v>24</v>
      </c>
      <c r="L38" s="932">
        <v>24</v>
      </c>
      <c r="M38" s="932">
        <v>22</v>
      </c>
      <c r="N38" s="583"/>
      <c r="O38" s="382"/>
    </row>
    <row r="39" spans="1:15" s="384" customFormat="1" ht="20.25" customHeight="1" x14ac:dyDescent="0.2">
      <c r="A39" s="382"/>
      <c r="B39" s="1047"/>
      <c r="C39" s="1665" t="s">
        <v>443</v>
      </c>
      <c r="D39" s="1665"/>
      <c r="E39" s="932">
        <v>5387</v>
      </c>
      <c r="F39" s="932">
        <v>4550</v>
      </c>
      <c r="G39" s="932">
        <v>3164</v>
      </c>
      <c r="H39" s="932">
        <v>2740</v>
      </c>
      <c r="I39" s="932">
        <v>2458</v>
      </c>
      <c r="J39" s="932">
        <v>2348</v>
      </c>
      <c r="K39" s="932">
        <v>2246</v>
      </c>
      <c r="L39" s="932">
        <v>2265</v>
      </c>
      <c r="M39" s="932">
        <v>2231</v>
      </c>
      <c r="N39" s="583"/>
      <c r="O39" s="382"/>
    </row>
    <row r="40" spans="1:15" ht="12.75" customHeight="1" x14ac:dyDescent="0.2">
      <c r="A40" s="370"/>
      <c r="B40" s="433"/>
      <c r="C40" s="1648" t="s">
        <v>308</v>
      </c>
      <c r="D40" s="1648"/>
      <c r="E40" s="406"/>
      <c r="F40" s="406"/>
      <c r="G40" s="406"/>
      <c r="H40" s="406"/>
      <c r="I40" s="406"/>
      <c r="J40" s="406"/>
      <c r="K40" s="406"/>
      <c r="L40" s="406"/>
      <c r="M40" s="406"/>
      <c r="N40" s="487"/>
      <c r="O40" s="370"/>
    </row>
    <row r="41" spans="1:15" ht="10.5" customHeight="1" x14ac:dyDescent="0.2">
      <c r="A41" s="370"/>
      <c r="B41" s="433"/>
      <c r="C41" s="934" t="s">
        <v>61</v>
      </c>
      <c r="D41" s="930"/>
      <c r="E41" s="931">
        <v>10156</v>
      </c>
      <c r="F41" s="931">
        <v>10093</v>
      </c>
      <c r="G41" s="931">
        <v>11118</v>
      </c>
      <c r="H41" s="931">
        <v>10554</v>
      </c>
      <c r="I41" s="931">
        <v>10265</v>
      </c>
      <c r="J41" s="931">
        <v>10114</v>
      </c>
      <c r="K41" s="931">
        <v>10855</v>
      </c>
      <c r="L41" s="931">
        <v>10774</v>
      </c>
      <c r="M41" s="931">
        <v>10647</v>
      </c>
      <c r="N41" s="487"/>
      <c r="O41" s="370">
        <v>24716</v>
      </c>
    </row>
    <row r="42" spans="1:15" ht="10.5" customHeight="1" x14ac:dyDescent="0.2">
      <c r="A42" s="370"/>
      <c r="B42" s="433"/>
      <c r="C42" s="934" t="s">
        <v>54</v>
      </c>
      <c r="D42" s="930"/>
      <c r="E42" s="931">
        <v>2163</v>
      </c>
      <c r="F42" s="931">
        <v>2170</v>
      </c>
      <c r="G42" s="931">
        <v>2259</v>
      </c>
      <c r="H42" s="931">
        <v>2190</v>
      </c>
      <c r="I42" s="931">
        <v>2320</v>
      </c>
      <c r="J42" s="931">
        <v>2445</v>
      </c>
      <c r="K42" s="931">
        <v>2754</v>
      </c>
      <c r="L42" s="931">
        <v>2793</v>
      </c>
      <c r="M42" s="931">
        <v>2765</v>
      </c>
      <c r="N42" s="487"/>
      <c r="O42" s="370">
        <v>5505</v>
      </c>
    </row>
    <row r="43" spans="1:15" ht="10.5" customHeight="1" x14ac:dyDescent="0.2">
      <c r="A43" s="370"/>
      <c r="B43" s="433"/>
      <c r="C43" s="934" t="s">
        <v>63</v>
      </c>
      <c r="D43" s="930"/>
      <c r="E43" s="931">
        <v>13897</v>
      </c>
      <c r="F43" s="931">
        <v>14071</v>
      </c>
      <c r="G43" s="931">
        <v>15350</v>
      </c>
      <c r="H43" s="931">
        <v>14399</v>
      </c>
      <c r="I43" s="931">
        <v>14176</v>
      </c>
      <c r="J43" s="931">
        <v>14184</v>
      </c>
      <c r="K43" s="931">
        <v>14942</v>
      </c>
      <c r="L43" s="931">
        <v>14697</v>
      </c>
      <c r="M43" s="931">
        <v>14656</v>
      </c>
      <c r="N43" s="487"/>
      <c r="O43" s="370">
        <v>35834</v>
      </c>
    </row>
    <row r="44" spans="1:15" ht="10.5" customHeight="1" x14ac:dyDescent="0.2">
      <c r="A44" s="370"/>
      <c r="B44" s="433"/>
      <c r="C44" s="934" t="s">
        <v>65</v>
      </c>
      <c r="D44" s="930"/>
      <c r="E44" s="931">
        <v>1488</v>
      </c>
      <c r="F44" s="931">
        <v>1449</v>
      </c>
      <c r="G44" s="931">
        <v>1499</v>
      </c>
      <c r="H44" s="931">
        <v>1381</v>
      </c>
      <c r="I44" s="931">
        <v>1388</v>
      </c>
      <c r="J44" s="931">
        <v>1423</v>
      </c>
      <c r="K44" s="931">
        <v>1506</v>
      </c>
      <c r="L44" s="931">
        <v>1504</v>
      </c>
      <c r="M44" s="931">
        <v>1447</v>
      </c>
      <c r="N44" s="487"/>
      <c r="O44" s="370">
        <v>3304</v>
      </c>
    </row>
    <row r="45" spans="1:15" ht="10.5" customHeight="1" x14ac:dyDescent="0.2">
      <c r="A45" s="370"/>
      <c r="B45" s="433"/>
      <c r="C45" s="934" t="s">
        <v>74</v>
      </c>
      <c r="D45" s="930"/>
      <c r="E45" s="931">
        <v>2480</v>
      </c>
      <c r="F45" s="931">
        <v>2541</v>
      </c>
      <c r="G45" s="931">
        <v>2595</v>
      </c>
      <c r="H45" s="931">
        <v>2464</v>
      </c>
      <c r="I45" s="931">
        <v>2414</v>
      </c>
      <c r="J45" s="931">
        <v>2380</v>
      </c>
      <c r="K45" s="931">
        <v>2630</v>
      </c>
      <c r="L45" s="931">
        <v>2548</v>
      </c>
      <c r="M45" s="931">
        <v>2543</v>
      </c>
      <c r="N45" s="487"/>
      <c r="O45" s="370">
        <v>6334</v>
      </c>
    </row>
    <row r="46" spans="1:15" ht="10.5" customHeight="1" x14ac:dyDescent="0.2">
      <c r="A46" s="370"/>
      <c r="B46" s="433"/>
      <c r="C46" s="934" t="s">
        <v>60</v>
      </c>
      <c r="D46" s="930"/>
      <c r="E46" s="931">
        <v>5360</v>
      </c>
      <c r="F46" s="931">
        <v>5526</v>
      </c>
      <c r="G46" s="931">
        <v>5816</v>
      </c>
      <c r="H46" s="931">
        <v>5507</v>
      </c>
      <c r="I46" s="931">
        <v>5310</v>
      </c>
      <c r="J46" s="931">
        <v>5382</v>
      </c>
      <c r="K46" s="931">
        <v>5961</v>
      </c>
      <c r="L46" s="931">
        <v>5544</v>
      </c>
      <c r="M46" s="931">
        <v>5325</v>
      </c>
      <c r="N46" s="487"/>
      <c r="O46" s="370">
        <v>14052</v>
      </c>
    </row>
    <row r="47" spans="1:15" ht="10.5" customHeight="1" x14ac:dyDescent="0.2">
      <c r="A47" s="370"/>
      <c r="B47" s="433"/>
      <c r="C47" s="934" t="s">
        <v>55</v>
      </c>
      <c r="D47" s="930"/>
      <c r="E47" s="931">
        <v>2169</v>
      </c>
      <c r="F47" s="931">
        <v>2260</v>
      </c>
      <c r="G47" s="931">
        <v>2364</v>
      </c>
      <c r="H47" s="931">
        <v>2172</v>
      </c>
      <c r="I47" s="931">
        <v>2239</v>
      </c>
      <c r="J47" s="931">
        <v>2043</v>
      </c>
      <c r="K47" s="931">
        <v>2141</v>
      </c>
      <c r="L47" s="931">
        <v>2040</v>
      </c>
      <c r="M47" s="931">
        <v>2015</v>
      </c>
      <c r="N47" s="487"/>
      <c r="O47" s="370">
        <v>5973</v>
      </c>
    </row>
    <row r="48" spans="1:15" ht="10.5" customHeight="1" x14ac:dyDescent="0.2">
      <c r="A48" s="370"/>
      <c r="B48" s="433"/>
      <c r="C48" s="934" t="s">
        <v>73</v>
      </c>
      <c r="D48" s="930"/>
      <c r="E48" s="931">
        <v>5077</v>
      </c>
      <c r="F48" s="931">
        <v>4812</v>
      </c>
      <c r="G48" s="931">
        <v>5122</v>
      </c>
      <c r="H48" s="931">
        <v>5803</v>
      </c>
      <c r="I48" s="931">
        <v>9301</v>
      </c>
      <c r="J48" s="931">
        <v>13943</v>
      </c>
      <c r="K48" s="931">
        <v>15864</v>
      </c>
      <c r="L48" s="931">
        <v>15596</v>
      </c>
      <c r="M48" s="931">
        <v>13030</v>
      </c>
      <c r="N48" s="487"/>
      <c r="O48" s="370">
        <v>26102</v>
      </c>
    </row>
    <row r="49" spans="1:15" ht="10.5" customHeight="1" x14ac:dyDescent="0.2">
      <c r="A49" s="370"/>
      <c r="B49" s="433"/>
      <c r="C49" s="934" t="s">
        <v>75</v>
      </c>
      <c r="D49" s="930"/>
      <c r="E49" s="931">
        <v>1603</v>
      </c>
      <c r="F49" s="931">
        <v>1584</v>
      </c>
      <c r="G49" s="931">
        <v>1678</v>
      </c>
      <c r="H49" s="931">
        <v>1572</v>
      </c>
      <c r="I49" s="931">
        <v>1603</v>
      </c>
      <c r="J49" s="931">
        <v>1624</v>
      </c>
      <c r="K49" s="931">
        <v>1695</v>
      </c>
      <c r="L49" s="931">
        <v>1729</v>
      </c>
      <c r="M49" s="931">
        <v>1712</v>
      </c>
      <c r="N49" s="487"/>
      <c r="O49" s="370">
        <v>4393</v>
      </c>
    </row>
    <row r="50" spans="1:15" ht="10.5" customHeight="1" x14ac:dyDescent="0.2">
      <c r="A50" s="370"/>
      <c r="B50" s="433"/>
      <c r="C50" s="934" t="s">
        <v>59</v>
      </c>
      <c r="D50" s="930"/>
      <c r="E50" s="931">
        <v>5649</v>
      </c>
      <c r="F50" s="931">
        <v>6188</v>
      </c>
      <c r="G50" s="931">
        <v>6010</v>
      </c>
      <c r="H50" s="931">
        <v>5452</v>
      </c>
      <c r="I50" s="931">
        <v>5388</v>
      </c>
      <c r="J50" s="931">
        <v>5527</v>
      </c>
      <c r="K50" s="931">
        <v>6214</v>
      </c>
      <c r="L50" s="931">
        <v>5812</v>
      </c>
      <c r="M50" s="931">
        <v>5688</v>
      </c>
      <c r="N50" s="487"/>
      <c r="O50" s="370">
        <v>16923</v>
      </c>
    </row>
    <row r="51" spans="1:15" ht="10.5" customHeight="1" x14ac:dyDescent="0.2">
      <c r="A51" s="370"/>
      <c r="B51" s="433"/>
      <c r="C51" s="934" t="s">
        <v>58</v>
      </c>
      <c r="D51" s="930"/>
      <c r="E51" s="931">
        <v>36084</v>
      </c>
      <c r="F51" s="931">
        <v>35653</v>
      </c>
      <c r="G51" s="931">
        <v>35505</v>
      </c>
      <c r="H51" s="931">
        <v>34337</v>
      </c>
      <c r="I51" s="931">
        <v>34114</v>
      </c>
      <c r="J51" s="931">
        <v>34138</v>
      </c>
      <c r="K51" s="931">
        <v>35774</v>
      </c>
      <c r="L51" s="931">
        <v>35275</v>
      </c>
      <c r="M51" s="931">
        <v>34619</v>
      </c>
      <c r="N51" s="487"/>
      <c r="O51" s="370">
        <v>81201</v>
      </c>
    </row>
    <row r="52" spans="1:15" ht="10.5" customHeight="1" x14ac:dyDescent="0.2">
      <c r="A52" s="370"/>
      <c r="B52" s="433"/>
      <c r="C52" s="934" t="s">
        <v>56</v>
      </c>
      <c r="D52" s="930"/>
      <c r="E52" s="931">
        <v>1843</v>
      </c>
      <c r="F52" s="931">
        <v>1858</v>
      </c>
      <c r="G52" s="931">
        <v>1904</v>
      </c>
      <c r="H52" s="931">
        <v>1855</v>
      </c>
      <c r="I52" s="931">
        <v>1864</v>
      </c>
      <c r="J52" s="931">
        <v>1829</v>
      </c>
      <c r="K52" s="931">
        <v>2049</v>
      </c>
      <c r="L52" s="931">
        <v>1974</v>
      </c>
      <c r="M52" s="931">
        <v>1884</v>
      </c>
      <c r="N52" s="487"/>
      <c r="O52" s="370">
        <v>4403</v>
      </c>
    </row>
    <row r="53" spans="1:15" ht="10.5" customHeight="1" x14ac:dyDescent="0.2">
      <c r="A53" s="370"/>
      <c r="B53" s="433"/>
      <c r="C53" s="934" t="s">
        <v>62</v>
      </c>
      <c r="D53" s="930"/>
      <c r="E53" s="931">
        <v>37128</v>
      </c>
      <c r="F53" s="931">
        <v>37412</v>
      </c>
      <c r="G53" s="931">
        <v>38917</v>
      </c>
      <c r="H53" s="931">
        <v>35899</v>
      </c>
      <c r="I53" s="931">
        <v>35677</v>
      </c>
      <c r="J53" s="931">
        <v>35713</v>
      </c>
      <c r="K53" s="931">
        <v>38251</v>
      </c>
      <c r="L53" s="931">
        <v>37024</v>
      </c>
      <c r="M53" s="931">
        <v>36578</v>
      </c>
      <c r="N53" s="487"/>
      <c r="O53" s="370">
        <v>88638</v>
      </c>
    </row>
    <row r="54" spans="1:15" ht="10.5" customHeight="1" x14ac:dyDescent="0.2">
      <c r="A54" s="370"/>
      <c r="B54" s="433"/>
      <c r="C54" s="934" t="s">
        <v>78</v>
      </c>
      <c r="D54" s="930"/>
      <c r="E54" s="931">
        <v>6077</v>
      </c>
      <c r="F54" s="931">
        <v>6283</v>
      </c>
      <c r="G54" s="931">
        <v>6322</v>
      </c>
      <c r="H54" s="931">
        <v>6009</v>
      </c>
      <c r="I54" s="931">
        <v>6095</v>
      </c>
      <c r="J54" s="931">
        <v>6315</v>
      </c>
      <c r="K54" s="931">
        <v>7000</v>
      </c>
      <c r="L54" s="931">
        <v>6677</v>
      </c>
      <c r="M54" s="931">
        <v>6591</v>
      </c>
      <c r="N54" s="487"/>
      <c r="O54" s="370">
        <v>18640</v>
      </c>
    </row>
    <row r="55" spans="1:15" ht="10.5" customHeight="1" x14ac:dyDescent="0.2">
      <c r="A55" s="370"/>
      <c r="B55" s="433"/>
      <c r="C55" s="934" t="s">
        <v>57</v>
      </c>
      <c r="D55" s="930"/>
      <c r="E55" s="931">
        <v>14830</v>
      </c>
      <c r="F55" s="931">
        <v>15086</v>
      </c>
      <c r="G55" s="931">
        <v>15450</v>
      </c>
      <c r="H55" s="931">
        <v>14715</v>
      </c>
      <c r="I55" s="931">
        <v>14547</v>
      </c>
      <c r="J55" s="931">
        <v>14850</v>
      </c>
      <c r="K55" s="931">
        <v>15828</v>
      </c>
      <c r="L55" s="931">
        <v>15677</v>
      </c>
      <c r="M55" s="931">
        <v>15207</v>
      </c>
      <c r="N55" s="487"/>
      <c r="O55" s="370">
        <v>35533</v>
      </c>
    </row>
    <row r="56" spans="1:15" ht="10.5" customHeight="1" x14ac:dyDescent="0.2">
      <c r="A56" s="370"/>
      <c r="B56" s="433"/>
      <c r="C56" s="934" t="s">
        <v>64</v>
      </c>
      <c r="D56" s="930"/>
      <c r="E56" s="931">
        <v>2364</v>
      </c>
      <c r="F56" s="931">
        <v>2621</v>
      </c>
      <c r="G56" s="931">
        <v>2717</v>
      </c>
      <c r="H56" s="931">
        <v>2505</v>
      </c>
      <c r="I56" s="931">
        <v>2463</v>
      </c>
      <c r="J56" s="931">
        <v>2410</v>
      </c>
      <c r="K56" s="931">
        <v>2648</v>
      </c>
      <c r="L56" s="931">
        <v>2582</v>
      </c>
      <c r="M56" s="931">
        <v>2525</v>
      </c>
      <c r="N56" s="487"/>
      <c r="O56" s="370">
        <v>6979</v>
      </c>
    </row>
    <row r="57" spans="1:15" ht="10.5" customHeight="1" x14ac:dyDescent="0.2">
      <c r="A57" s="370"/>
      <c r="B57" s="433"/>
      <c r="C57" s="934" t="s">
        <v>66</v>
      </c>
      <c r="D57" s="930"/>
      <c r="E57" s="931">
        <v>2659</v>
      </c>
      <c r="F57" s="931">
        <v>2621</v>
      </c>
      <c r="G57" s="931">
        <v>2766</v>
      </c>
      <c r="H57" s="931">
        <v>2602</v>
      </c>
      <c r="I57" s="931">
        <v>2608</v>
      </c>
      <c r="J57" s="931">
        <v>2708</v>
      </c>
      <c r="K57" s="931">
        <v>2880</v>
      </c>
      <c r="L57" s="931">
        <v>2816</v>
      </c>
      <c r="M57" s="931">
        <v>2765</v>
      </c>
      <c r="N57" s="487"/>
      <c r="O57" s="370">
        <v>5622</v>
      </c>
    </row>
    <row r="58" spans="1:15" ht="10.5" customHeight="1" x14ac:dyDescent="0.2">
      <c r="A58" s="370"/>
      <c r="B58" s="433"/>
      <c r="C58" s="934" t="s">
        <v>76</v>
      </c>
      <c r="D58" s="930"/>
      <c r="E58" s="931">
        <v>4946</v>
      </c>
      <c r="F58" s="931">
        <v>4900</v>
      </c>
      <c r="G58" s="931">
        <v>5191</v>
      </c>
      <c r="H58" s="931">
        <v>4740</v>
      </c>
      <c r="I58" s="931">
        <v>4791</v>
      </c>
      <c r="J58" s="931">
        <v>4925</v>
      </c>
      <c r="K58" s="931">
        <v>5302</v>
      </c>
      <c r="L58" s="931">
        <v>5335</v>
      </c>
      <c r="M58" s="931">
        <v>5223</v>
      </c>
      <c r="N58" s="487"/>
      <c r="O58" s="370">
        <v>12225</v>
      </c>
    </row>
    <row r="59" spans="1:15" ht="10.5" customHeight="1" x14ac:dyDescent="0.2">
      <c r="A59" s="370"/>
      <c r="B59" s="433"/>
      <c r="C59" s="934" t="s">
        <v>129</v>
      </c>
      <c r="D59" s="930"/>
      <c r="E59" s="931">
        <v>6983</v>
      </c>
      <c r="F59" s="931">
        <v>6603</v>
      </c>
      <c r="G59" s="931">
        <v>6631</v>
      </c>
      <c r="H59" s="931">
        <v>6342</v>
      </c>
      <c r="I59" s="931">
        <v>6391</v>
      </c>
      <c r="J59" s="931">
        <v>6463</v>
      </c>
      <c r="K59" s="931">
        <v>6927</v>
      </c>
      <c r="L59" s="931">
        <v>6816</v>
      </c>
      <c r="M59" s="931">
        <v>6498</v>
      </c>
      <c r="N59" s="487"/>
      <c r="O59" s="370">
        <v>8291</v>
      </c>
    </row>
    <row r="60" spans="1:15" ht="10.5" customHeight="1" x14ac:dyDescent="0.2">
      <c r="A60" s="370"/>
      <c r="B60" s="433"/>
      <c r="C60" s="934" t="s">
        <v>130</v>
      </c>
      <c r="D60" s="930"/>
      <c r="E60" s="931">
        <v>5337</v>
      </c>
      <c r="F60" s="931">
        <v>5315</v>
      </c>
      <c r="G60" s="931">
        <v>5288</v>
      </c>
      <c r="H60" s="931">
        <v>5330</v>
      </c>
      <c r="I60" s="931">
        <v>5231</v>
      </c>
      <c r="J60" s="931">
        <v>5345</v>
      </c>
      <c r="K60" s="931">
        <v>5540</v>
      </c>
      <c r="L60" s="931">
        <v>5590</v>
      </c>
      <c r="M60" s="931">
        <v>5414</v>
      </c>
      <c r="N60" s="487"/>
      <c r="O60" s="370">
        <v>12043</v>
      </c>
    </row>
    <row r="61" spans="1:15" s="408" customFormat="1" ht="11.25" customHeight="1" x14ac:dyDescent="0.2">
      <c r="A61" s="404"/>
      <c r="B61" s="682"/>
      <c r="C61" s="1036" t="s">
        <v>145</v>
      </c>
      <c r="D61" s="1036"/>
      <c r="E61" s="406"/>
      <c r="F61" s="406"/>
      <c r="G61" s="406"/>
      <c r="H61" s="406"/>
      <c r="I61" s="406"/>
      <c r="J61" s="406"/>
      <c r="K61" s="406"/>
      <c r="L61" s="406"/>
      <c r="M61" s="406"/>
      <c r="N61" s="701"/>
      <c r="O61" s="404"/>
    </row>
    <row r="62" spans="1:15" s="384" customFormat="1" x14ac:dyDescent="0.2">
      <c r="A62" s="382"/>
      <c r="B62" s="1047"/>
      <c r="C62" s="1665" t="s">
        <v>146</v>
      </c>
      <c r="D62" s="1665"/>
      <c r="E62" s="1090">
        <v>486.66611817506202</v>
      </c>
      <c r="F62" s="1090">
        <v>492.40622452202803</v>
      </c>
      <c r="G62" s="1090">
        <v>488.66444497623598</v>
      </c>
      <c r="H62" s="1090">
        <v>491.47</v>
      </c>
      <c r="I62" s="1090">
        <v>492.83</v>
      </c>
      <c r="J62" s="1090">
        <v>496.67</v>
      </c>
      <c r="K62" s="1090">
        <v>486.2</v>
      </c>
      <c r="L62" s="1090">
        <v>497.1</v>
      </c>
      <c r="M62" s="1090">
        <v>494.2</v>
      </c>
      <c r="N62" s="583"/>
      <c r="O62" s="382">
        <v>491.25</v>
      </c>
    </row>
    <row r="63" spans="1:15" s="384" customFormat="1" ht="17.25" customHeight="1" x14ac:dyDescent="0.2">
      <c r="A63" s="382"/>
      <c r="B63" s="1047"/>
      <c r="C63" s="1666" t="s">
        <v>596</v>
      </c>
      <c r="D63" s="1666"/>
      <c r="E63" s="1666"/>
      <c r="F63" s="1666"/>
      <c r="G63" s="1666"/>
      <c r="H63" s="1666"/>
      <c r="I63" s="1666"/>
      <c r="J63" s="1666"/>
      <c r="K63" s="1666"/>
      <c r="L63" s="1666"/>
      <c r="M63" s="1666"/>
      <c r="N63" s="583"/>
      <c r="O63" s="382"/>
    </row>
    <row r="64" spans="1:15" ht="5.25" customHeight="1" thickBot="1" x14ac:dyDescent="0.25">
      <c r="A64" s="370"/>
      <c r="B64" s="433"/>
      <c r="C64" s="328"/>
      <c r="D64" s="328"/>
      <c r="E64" s="328"/>
      <c r="F64" s="328"/>
      <c r="G64" s="328"/>
      <c r="H64" s="328"/>
      <c r="I64" s="328"/>
      <c r="J64" s="328"/>
      <c r="K64" s="328"/>
      <c r="L64" s="328"/>
      <c r="M64" s="328"/>
      <c r="N64" s="487"/>
      <c r="O64" s="370"/>
    </row>
    <row r="65" spans="1:15" ht="13.5" thickBot="1" x14ac:dyDescent="0.25">
      <c r="A65" s="370"/>
      <c r="B65" s="433"/>
      <c r="C65" s="1645" t="s">
        <v>22</v>
      </c>
      <c r="D65" s="1646"/>
      <c r="E65" s="1646"/>
      <c r="F65" s="1646"/>
      <c r="G65" s="1646"/>
      <c r="H65" s="1646"/>
      <c r="I65" s="1646"/>
      <c r="J65" s="1646"/>
      <c r="K65" s="1646"/>
      <c r="L65" s="1646"/>
      <c r="M65" s="1647"/>
      <c r="N65" s="487"/>
      <c r="O65" s="370"/>
    </row>
    <row r="66" spans="1:15" ht="8.25" customHeight="1" x14ac:dyDescent="0.2">
      <c r="A66" s="370"/>
      <c r="B66" s="433"/>
      <c r="C66" s="1095" t="s">
        <v>77</v>
      </c>
      <c r="D66" s="396"/>
      <c r="E66" s="411"/>
      <c r="F66" s="411"/>
      <c r="G66" s="411"/>
      <c r="H66" s="411"/>
      <c r="I66" s="411"/>
      <c r="J66" s="411"/>
      <c r="K66" s="411"/>
      <c r="L66" s="411"/>
      <c r="M66" s="411"/>
      <c r="N66" s="487"/>
      <c r="O66" s="370"/>
    </row>
    <row r="67" spans="1:15" x14ac:dyDescent="0.2">
      <c r="A67" s="370"/>
      <c r="B67" s="433"/>
      <c r="C67" s="1654" t="s">
        <v>142</v>
      </c>
      <c r="D67" s="1654"/>
      <c r="E67" s="406">
        <f t="shared" ref="E67:M67" si="0">+E68+E69</f>
        <v>138176</v>
      </c>
      <c r="F67" s="406">
        <f t="shared" si="0"/>
        <v>139412</v>
      </c>
      <c r="G67" s="406">
        <f t="shared" si="0"/>
        <v>132366</v>
      </c>
      <c r="H67" s="406">
        <f t="shared" si="0"/>
        <v>149891</v>
      </c>
      <c r="I67" s="406">
        <f t="shared" si="0"/>
        <v>139038</v>
      </c>
      <c r="J67" s="406">
        <f t="shared" si="0"/>
        <v>134555</v>
      </c>
      <c r="K67" s="406">
        <f t="shared" si="0"/>
        <v>163784</v>
      </c>
      <c r="L67" s="406">
        <f t="shared" si="0"/>
        <v>171213</v>
      </c>
      <c r="M67" s="406">
        <f t="shared" si="0"/>
        <v>145105</v>
      </c>
      <c r="N67" s="487"/>
      <c r="O67" s="370"/>
    </row>
    <row r="68" spans="1:15" ht="12" customHeight="1" x14ac:dyDescent="0.2">
      <c r="A68" s="370"/>
      <c r="B68" s="433"/>
      <c r="C68" s="934" t="s">
        <v>71</v>
      </c>
      <c r="D68" s="933"/>
      <c r="E68" s="931">
        <v>55283</v>
      </c>
      <c r="F68" s="931">
        <v>56617</v>
      </c>
      <c r="G68" s="931">
        <v>54134</v>
      </c>
      <c r="H68" s="931">
        <v>60411</v>
      </c>
      <c r="I68" s="931">
        <v>55699</v>
      </c>
      <c r="J68" s="931">
        <v>53740</v>
      </c>
      <c r="K68" s="931">
        <v>65151</v>
      </c>
      <c r="L68" s="931">
        <v>67856</v>
      </c>
      <c r="M68" s="931">
        <v>57704</v>
      </c>
      <c r="N68" s="487"/>
      <c r="O68" s="370"/>
    </row>
    <row r="69" spans="1:15" ht="12" customHeight="1" x14ac:dyDescent="0.2">
      <c r="A69" s="370"/>
      <c r="B69" s="433"/>
      <c r="C69" s="934" t="s">
        <v>70</v>
      </c>
      <c r="D69" s="933"/>
      <c r="E69" s="931">
        <v>82893</v>
      </c>
      <c r="F69" s="931">
        <v>82795</v>
      </c>
      <c r="G69" s="931">
        <v>78232</v>
      </c>
      <c r="H69" s="931">
        <v>89480</v>
      </c>
      <c r="I69" s="931">
        <v>83339</v>
      </c>
      <c r="J69" s="931">
        <v>80815</v>
      </c>
      <c r="K69" s="931">
        <v>98633</v>
      </c>
      <c r="L69" s="931">
        <v>103357</v>
      </c>
      <c r="M69" s="931">
        <v>87401</v>
      </c>
      <c r="N69" s="487"/>
      <c r="O69" s="370">
        <v>58328</v>
      </c>
    </row>
    <row r="70" spans="1:15" s="408" customFormat="1" ht="9" customHeight="1" x14ac:dyDescent="0.2">
      <c r="A70" s="404"/>
      <c r="B70" s="682"/>
      <c r="C70" s="1649" t="s">
        <v>595</v>
      </c>
      <c r="D70" s="1649"/>
      <c r="E70" s="1649"/>
      <c r="F70" s="1649"/>
      <c r="G70" s="1649"/>
      <c r="H70" s="1649"/>
      <c r="I70" s="1649"/>
      <c r="J70" s="1649"/>
      <c r="K70" s="1649"/>
      <c r="L70" s="1649"/>
      <c r="M70" s="1649"/>
      <c r="N70" s="487"/>
      <c r="O70" s="404"/>
    </row>
    <row r="71" spans="1:15" ht="9" customHeight="1" x14ac:dyDescent="0.2">
      <c r="A71" s="370"/>
      <c r="B71" s="433"/>
      <c r="C71" s="1642" t="s">
        <v>460</v>
      </c>
      <c r="D71" s="1642"/>
      <c r="E71" s="1642"/>
      <c r="F71" s="1642"/>
      <c r="G71" s="1642"/>
      <c r="H71" s="1642"/>
      <c r="I71" s="1642"/>
      <c r="J71" s="1642"/>
      <c r="K71" s="1642"/>
      <c r="L71" s="1642"/>
      <c r="M71" s="1642"/>
      <c r="N71" s="1044"/>
      <c r="O71" s="370"/>
    </row>
    <row r="72" spans="1:15" ht="9" customHeight="1" x14ac:dyDescent="0.2">
      <c r="A72" s="370"/>
      <c r="B72" s="433"/>
      <c r="C72" s="936" t="s">
        <v>461</v>
      </c>
      <c r="D72" s="936"/>
      <c r="E72" s="936"/>
      <c r="F72" s="936"/>
      <c r="G72" s="936"/>
      <c r="H72" s="936"/>
      <c r="I72" s="936"/>
      <c r="J72" s="1045"/>
      <c r="K72" s="1642"/>
      <c r="L72" s="1642"/>
      <c r="M72" s="1642"/>
      <c r="N72" s="1642"/>
      <c r="O72" s="370"/>
    </row>
    <row r="73" spans="1:15" ht="10.5" customHeight="1" x14ac:dyDescent="0.2">
      <c r="A73" s="370"/>
      <c r="B73" s="433"/>
      <c r="C73" s="938" t="s">
        <v>390</v>
      </c>
      <c r="D73" s="89"/>
      <c r="E73" s="89"/>
      <c r="F73" s="89"/>
      <c r="G73" s="705" t="s">
        <v>133</v>
      </c>
      <c r="H73" s="89"/>
      <c r="I73" s="89"/>
      <c r="J73" s="89"/>
      <c r="K73" s="89"/>
      <c r="L73" s="89"/>
      <c r="M73" s="89"/>
      <c r="N73" s="487"/>
      <c r="O73" s="370"/>
    </row>
    <row r="74" spans="1:15" x14ac:dyDescent="0.2">
      <c r="A74" s="370"/>
      <c r="B74" s="1048">
        <v>20</v>
      </c>
      <c r="C74" s="1664">
        <v>43556</v>
      </c>
      <c r="D74" s="1637"/>
      <c r="E74" s="1046"/>
      <c r="F74" s="1046"/>
      <c r="G74" s="377"/>
      <c r="H74" s="377"/>
      <c r="I74" s="377"/>
      <c r="J74" s="377"/>
      <c r="K74" s="1644"/>
      <c r="L74" s="1644"/>
      <c r="M74" s="1644"/>
      <c r="O74" s="377"/>
    </row>
  </sheetData>
  <mergeCells count="24">
    <mergeCell ref="C38:D38"/>
    <mergeCell ref="C39:D39"/>
    <mergeCell ref="C70:H70"/>
    <mergeCell ref="C40:D40"/>
    <mergeCell ref="C62:D62"/>
    <mergeCell ref="C63:M63"/>
    <mergeCell ref="C65:M65"/>
    <mergeCell ref="C67:D67"/>
    <mergeCell ref="E6:J6"/>
    <mergeCell ref="K6:M6"/>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topLeftCell="C1"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1" customWidth="1"/>
    <col min="8" max="8" width="5" style="537" customWidth="1"/>
    <col min="9" max="11" width="4.7109375" style="537" customWidth="1"/>
    <col min="12" max="13" width="4.7109375" style="621" customWidth="1"/>
    <col min="14" max="15" width="4.7109375" style="537" customWidth="1"/>
    <col min="16" max="16" width="4.7109375" style="621" customWidth="1"/>
    <col min="17" max="17" width="5.28515625" style="621" customWidth="1"/>
    <col min="18" max="18" width="2.42578125" style="648" customWidth="1"/>
    <col min="19" max="19" width="0.85546875" style="375" customWidth="1"/>
    <col min="20" max="16384" width="9.140625" style="375"/>
  </cols>
  <sheetData>
    <row r="1" spans="1:19" ht="13.5" customHeight="1" x14ac:dyDescent="0.2">
      <c r="A1" s="370"/>
      <c r="B1" s="1184"/>
      <c r="C1" s="1184"/>
      <c r="D1" s="1668" t="s">
        <v>292</v>
      </c>
      <c r="E1" s="1668"/>
      <c r="F1" s="1668"/>
      <c r="G1" s="1668"/>
      <c r="H1" s="1668"/>
      <c r="I1" s="1668"/>
      <c r="J1" s="1668"/>
      <c r="K1" s="1668"/>
      <c r="L1" s="557"/>
      <c r="M1" s="557"/>
      <c r="N1" s="557"/>
      <c r="O1" s="557"/>
      <c r="P1" s="557"/>
      <c r="Q1" s="557"/>
      <c r="R1" s="1067"/>
      <c r="S1" s="370"/>
    </row>
    <row r="2" spans="1:19" ht="6" customHeight="1" x14ac:dyDescent="0.2">
      <c r="A2" s="370"/>
      <c r="B2" s="1185"/>
      <c r="C2" s="1185"/>
      <c r="D2" s="1185"/>
      <c r="E2" s="586"/>
      <c r="F2" s="586"/>
      <c r="G2" s="586"/>
      <c r="H2" s="587"/>
      <c r="I2" s="587"/>
      <c r="J2" s="587"/>
      <c r="K2" s="587"/>
      <c r="L2" s="586"/>
      <c r="M2" s="586"/>
      <c r="N2" s="587"/>
      <c r="O2" s="587"/>
      <c r="P2" s="586"/>
      <c r="Q2" s="586" t="s">
        <v>293</v>
      </c>
      <c r="R2" s="1066"/>
      <c r="S2" s="380"/>
    </row>
    <row r="3" spans="1:19" ht="13.5" customHeight="1" thickBot="1" x14ac:dyDescent="0.25">
      <c r="A3" s="370"/>
      <c r="B3" s="380"/>
      <c r="C3" s="380"/>
      <c r="D3" s="380"/>
      <c r="E3" s="588"/>
      <c r="F3" s="588"/>
      <c r="G3" s="588"/>
      <c r="H3" s="543"/>
      <c r="I3" s="543"/>
      <c r="J3" s="543"/>
      <c r="K3" s="543"/>
      <c r="L3" s="588"/>
      <c r="M3" s="588"/>
      <c r="N3" s="543"/>
      <c r="O3" s="543"/>
      <c r="P3" s="1669" t="s">
        <v>72</v>
      </c>
      <c r="Q3" s="1669"/>
      <c r="R3" s="1055"/>
      <c r="S3" s="380"/>
    </row>
    <row r="4" spans="1:19" ht="13.5" customHeight="1" thickBot="1" x14ac:dyDescent="0.25">
      <c r="A4" s="370"/>
      <c r="B4" s="380"/>
      <c r="C4" s="571" t="s">
        <v>349</v>
      </c>
      <c r="D4" s="589"/>
      <c r="E4" s="590"/>
      <c r="F4" s="590"/>
      <c r="G4" s="590"/>
      <c r="H4" s="590"/>
      <c r="I4" s="590"/>
      <c r="J4" s="590"/>
      <c r="K4" s="590"/>
      <c r="L4" s="590"/>
      <c r="M4" s="590"/>
      <c r="N4" s="590"/>
      <c r="O4" s="590"/>
      <c r="P4" s="590"/>
      <c r="Q4" s="591"/>
      <c r="R4" s="1056"/>
      <c r="S4" s="86"/>
    </row>
    <row r="5" spans="1:19" s="397" customFormat="1" ht="4.5" customHeight="1" x14ac:dyDescent="0.2">
      <c r="A5" s="370"/>
      <c r="B5" s="380"/>
      <c r="C5" s="592"/>
      <c r="D5" s="592"/>
      <c r="E5" s="593"/>
      <c r="F5" s="593"/>
      <c r="G5" s="593"/>
      <c r="H5" s="593"/>
      <c r="I5" s="593"/>
      <c r="J5" s="593"/>
      <c r="K5" s="593"/>
      <c r="L5" s="593"/>
      <c r="M5" s="593"/>
      <c r="N5" s="593"/>
      <c r="O5" s="593"/>
      <c r="P5" s="593"/>
      <c r="Q5" s="593"/>
      <c r="R5" s="1056"/>
      <c r="S5" s="86"/>
    </row>
    <row r="6" spans="1:19" s="397" customFormat="1" ht="13.5" customHeight="1" x14ac:dyDescent="0.2">
      <c r="A6" s="370"/>
      <c r="B6" s="380"/>
      <c r="C6" s="592"/>
      <c r="D6" s="592"/>
      <c r="E6" s="1598">
        <v>2018</v>
      </c>
      <c r="F6" s="1598"/>
      <c r="G6" s="1598"/>
      <c r="H6" s="1598"/>
      <c r="I6" s="1598"/>
      <c r="J6" s="1598"/>
      <c r="K6" s="1598"/>
      <c r="L6" s="1598"/>
      <c r="M6" s="1598"/>
      <c r="N6" s="1598"/>
      <c r="O6" s="1674">
        <v>2019</v>
      </c>
      <c r="P6" s="1674"/>
      <c r="Q6" s="1674"/>
      <c r="R6" s="1056"/>
      <c r="S6" s="86"/>
    </row>
    <row r="7" spans="1:19" s="397" customFormat="1" ht="13.5" customHeight="1" x14ac:dyDescent="0.2">
      <c r="A7" s="370"/>
      <c r="B7" s="380"/>
      <c r="C7" s="592"/>
      <c r="D7" s="592"/>
      <c r="E7" s="695" t="s">
        <v>102</v>
      </c>
      <c r="F7" s="695" t="s">
        <v>101</v>
      </c>
      <c r="G7" s="695" t="s">
        <v>100</v>
      </c>
      <c r="H7" s="695" t="s">
        <v>99</v>
      </c>
      <c r="I7" s="695" t="s">
        <v>98</v>
      </c>
      <c r="J7" s="695" t="s">
        <v>97</v>
      </c>
      <c r="K7" s="695" t="s">
        <v>96</v>
      </c>
      <c r="L7" s="695" t="s">
        <v>95</v>
      </c>
      <c r="M7" s="695" t="s">
        <v>94</v>
      </c>
      <c r="N7" s="695" t="s">
        <v>93</v>
      </c>
      <c r="O7" s="695" t="s">
        <v>92</v>
      </c>
      <c r="P7" s="695" t="s">
        <v>103</v>
      </c>
      <c r="Q7" s="695" t="s">
        <v>102</v>
      </c>
      <c r="R7" s="1056"/>
      <c r="S7" s="388"/>
    </row>
    <row r="8" spans="1:19" s="397" customFormat="1" ht="3.75" customHeight="1" x14ac:dyDescent="0.2">
      <c r="A8" s="370"/>
      <c r="B8" s="380"/>
      <c r="C8" s="592"/>
      <c r="D8" s="592"/>
      <c r="E8" s="388"/>
      <c r="F8" s="388"/>
      <c r="G8" s="388"/>
      <c r="H8" s="388"/>
      <c r="I8" s="388"/>
      <c r="J8" s="388"/>
      <c r="K8" s="388"/>
      <c r="L8" s="388"/>
      <c r="M8" s="388"/>
      <c r="N8" s="388"/>
      <c r="O8" s="388"/>
      <c r="P8" s="388"/>
      <c r="Q8" s="388"/>
      <c r="R8" s="1056"/>
      <c r="S8" s="388"/>
    </row>
    <row r="9" spans="1:19" s="595" customFormat="1" ht="15.75" customHeight="1" x14ac:dyDescent="0.2">
      <c r="A9" s="594"/>
      <c r="B9" s="1051"/>
      <c r="C9" s="1183" t="s">
        <v>279</v>
      </c>
      <c r="D9" s="1183"/>
      <c r="E9" s="325">
        <v>1.9859122059409107</v>
      </c>
      <c r="F9" s="325">
        <v>2.1362426731859681</v>
      </c>
      <c r="G9" s="325">
        <v>2.1888440328557435</v>
      </c>
      <c r="H9" s="325">
        <v>2.3558560622312887</v>
      </c>
      <c r="I9" s="325">
        <v>2.508399571400882</v>
      </c>
      <c r="J9" s="325">
        <v>2.5631104138051399</v>
      </c>
      <c r="K9" s="325">
        <v>2.5852278153980404</v>
      </c>
      <c r="L9" s="325">
        <v>2.4989824750400458</v>
      </c>
      <c r="M9" s="325">
        <v>2.4607378542255764</v>
      </c>
      <c r="N9" s="325">
        <v>2.3111329452174574</v>
      </c>
      <c r="O9" s="325">
        <v>2.2041184759840515</v>
      </c>
      <c r="P9" s="325">
        <v>2.1162968722416933</v>
      </c>
      <c r="Q9" s="325">
        <v>2.2434845939687609</v>
      </c>
      <c r="R9" s="1057"/>
      <c r="S9" s="358"/>
    </row>
    <row r="10" spans="1:19" s="595" customFormat="1" ht="15.75" customHeight="1" x14ac:dyDescent="0.2">
      <c r="A10" s="594"/>
      <c r="B10" s="1051"/>
      <c r="C10" s="1183" t="s">
        <v>280</v>
      </c>
      <c r="D10" s="211"/>
      <c r="E10" s="596"/>
      <c r="F10" s="596"/>
      <c r="G10" s="596"/>
      <c r="H10" s="596"/>
      <c r="I10" s="596"/>
      <c r="J10" s="596"/>
      <c r="K10" s="596"/>
      <c r="L10" s="596"/>
      <c r="M10" s="596"/>
      <c r="N10" s="596"/>
      <c r="O10" s="596"/>
      <c r="P10" s="596"/>
      <c r="Q10" s="596"/>
      <c r="R10" s="1058"/>
      <c r="S10" s="358"/>
    </row>
    <row r="11" spans="1:19" s="397" customFormat="1" ht="11.25" customHeight="1" x14ac:dyDescent="0.2">
      <c r="A11" s="370"/>
      <c r="B11" s="380"/>
      <c r="C11" s="380"/>
      <c r="D11" s="94" t="s">
        <v>427</v>
      </c>
      <c r="E11" s="597">
        <v>2.8796533149000001</v>
      </c>
      <c r="F11" s="597">
        <v>2.0622934082888889</v>
      </c>
      <c r="G11" s="597">
        <v>1.1073788553222221</v>
      </c>
      <c r="H11" s="597">
        <v>0.42356370007777783</v>
      </c>
      <c r="I11" s="597">
        <v>2.0497592811111076E-2</v>
      </c>
      <c r="J11" s="597">
        <v>0.2941738063444444</v>
      </c>
      <c r="K11" s="597">
        <v>0.97528501413333346</v>
      </c>
      <c r="L11" s="597">
        <v>0.40525687625555579</v>
      </c>
      <c r="M11" s="597">
        <v>-0.24732553265555532</v>
      </c>
      <c r="N11" s="597">
        <v>-1.005525774433333</v>
      </c>
      <c r="O11" s="597">
        <v>-0.61099221732222198</v>
      </c>
      <c r="P11" s="597">
        <v>-0.97767795366666643</v>
      </c>
      <c r="Q11" s="597">
        <v>-1.2903354859888887</v>
      </c>
      <c r="R11" s="1059"/>
      <c r="S11" s="86"/>
    </row>
    <row r="12" spans="1:19" s="397" customFormat="1" ht="12.75" customHeight="1" x14ac:dyDescent="0.2">
      <c r="A12" s="370"/>
      <c r="B12" s="380"/>
      <c r="C12" s="380"/>
      <c r="D12" s="94" t="s">
        <v>424</v>
      </c>
      <c r="E12" s="597">
        <v>-16.841823831383333</v>
      </c>
      <c r="F12" s="597">
        <v>-14.452618963266668</v>
      </c>
      <c r="G12" s="597">
        <v>-12.2906925549</v>
      </c>
      <c r="H12" s="597">
        <v>-10.78695074975</v>
      </c>
      <c r="I12" s="597">
        <v>-9.0017292817833336</v>
      </c>
      <c r="J12" s="597">
        <v>-9.3814449635999999</v>
      </c>
      <c r="K12" s="597">
        <v>-9.9027200921666676</v>
      </c>
      <c r="L12" s="597">
        <v>-11.639681422466667</v>
      </c>
      <c r="M12" s="597">
        <v>-11.231826852533333</v>
      </c>
      <c r="N12" s="597">
        <v>-10.250411420116668</v>
      </c>
      <c r="O12" s="597">
        <v>-8.6206880298499993</v>
      </c>
      <c r="P12" s="597">
        <v>-9.3361975021166668</v>
      </c>
      <c r="Q12" s="597">
        <v>-7.832933099049999</v>
      </c>
      <c r="R12" s="1059"/>
      <c r="S12" s="86"/>
    </row>
    <row r="13" spans="1:19" s="397" customFormat="1" ht="12" customHeight="1" x14ac:dyDescent="0.2">
      <c r="A13" s="370"/>
      <c r="B13" s="380"/>
      <c r="C13" s="380"/>
      <c r="D13" s="94" t="s">
        <v>425</v>
      </c>
      <c r="E13" s="597">
        <v>3.8001512413111107</v>
      </c>
      <c r="F13" s="597">
        <v>3.4789715122999993</v>
      </c>
      <c r="G13" s="597">
        <v>3.235756756955555</v>
      </c>
      <c r="H13" s="597">
        <v>3.6336049653111111</v>
      </c>
      <c r="I13" s="597">
        <v>3.5274947013000002</v>
      </c>
      <c r="J13" s="597">
        <v>3.1553259735333334</v>
      </c>
      <c r="K13" s="597">
        <v>2.4816087507444444</v>
      </c>
      <c r="L13" s="597">
        <v>2.8289898121222223</v>
      </c>
      <c r="M13" s="597">
        <v>3.7796228463555557</v>
      </c>
      <c r="N13" s="597">
        <v>3.8167505422666665</v>
      </c>
      <c r="O13" s="597">
        <v>3.4472062204777778</v>
      </c>
      <c r="P13" s="597">
        <v>3.0392335315111119</v>
      </c>
      <c r="Q13" s="597">
        <v>3.9489234033555562</v>
      </c>
      <c r="R13" s="1059"/>
      <c r="S13" s="86"/>
    </row>
    <row r="14" spans="1:19" s="397" customFormat="1" ht="12" customHeight="1" x14ac:dyDescent="0.2">
      <c r="A14" s="370"/>
      <c r="B14" s="380"/>
      <c r="C14" s="380"/>
      <c r="D14" s="94" t="s">
        <v>148</v>
      </c>
      <c r="E14" s="597">
        <v>14.265956076333332</v>
      </c>
      <c r="F14" s="597">
        <v>13.195629566222221</v>
      </c>
      <c r="G14" s="597">
        <v>11.663685116555556</v>
      </c>
      <c r="H14" s="597">
        <v>11.805686045222224</v>
      </c>
      <c r="I14" s="597">
        <v>14.357359576777776</v>
      </c>
      <c r="J14" s="597">
        <v>16.949682929333335</v>
      </c>
      <c r="K14" s="597">
        <v>17.229509420444444</v>
      </c>
      <c r="L14" s="597">
        <v>16.493074005222223</v>
      </c>
      <c r="M14" s="597">
        <v>13.266220606555557</v>
      </c>
      <c r="N14" s="597">
        <v>12.326318268</v>
      </c>
      <c r="O14" s="597">
        <v>12.173173014555553</v>
      </c>
      <c r="P14" s="597">
        <v>15.668437915888887</v>
      </c>
      <c r="Q14" s="597">
        <v>16.030432864555557</v>
      </c>
      <c r="R14" s="1059"/>
      <c r="S14" s="86"/>
    </row>
    <row r="15" spans="1:19" s="397" customFormat="1" ht="10.5" customHeight="1" x14ac:dyDescent="0.2">
      <c r="A15" s="370"/>
      <c r="B15" s="380"/>
      <c r="C15" s="380"/>
      <c r="D15" s="169"/>
      <c r="E15" s="598"/>
      <c r="F15" s="598"/>
      <c r="G15" s="598"/>
      <c r="H15" s="598"/>
      <c r="I15" s="598"/>
      <c r="J15" s="598"/>
      <c r="K15" s="598"/>
      <c r="L15" s="598"/>
      <c r="M15" s="598"/>
      <c r="N15" s="598"/>
      <c r="O15" s="598"/>
      <c r="P15" s="598"/>
      <c r="Q15" s="598"/>
      <c r="R15" s="1059"/>
      <c r="S15" s="86"/>
    </row>
    <row r="16" spans="1:19" s="397" customFormat="1" ht="10.5" customHeight="1" x14ac:dyDescent="0.2">
      <c r="A16" s="370"/>
      <c r="B16" s="380"/>
      <c r="C16" s="380"/>
      <c r="D16" s="169"/>
      <c r="E16" s="598"/>
      <c r="F16" s="598"/>
      <c r="G16" s="598"/>
      <c r="H16" s="598"/>
      <c r="I16" s="598"/>
      <c r="J16" s="598"/>
      <c r="K16" s="598"/>
      <c r="L16" s="598"/>
      <c r="M16" s="598"/>
      <c r="N16" s="598"/>
      <c r="O16" s="598"/>
      <c r="P16" s="598"/>
      <c r="Q16" s="598"/>
      <c r="R16" s="1059"/>
      <c r="S16" s="86"/>
    </row>
    <row r="17" spans="1:19" s="397" customFormat="1" ht="10.5" customHeight="1" x14ac:dyDescent="0.2">
      <c r="A17" s="370"/>
      <c r="B17" s="380"/>
      <c r="C17" s="380"/>
      <c r="D17" s="169"/>
      <c r="E17" s="598"/>
      <c r="F17" s="598"/>
      <c r="G17" s="598"/>
      <c r="H17" s="598"/>
      <c r="I17" s="598"/>
      <c r="J17" s="598"/>
      <c r="K17" s="598"/>
      <c r="L17" s="598"/>
      <c r="M17" s="598"/>
      <c r="N17" s="598"/>
      <c r="O17" s="598"/>
      <c r="P17" s="598"/>
      <c r="Q17" s="598"/>
      <c r="R17" s="1059"/>
      <c r="S17" s="86"/>
    </row>
    <row r="18" spans="1:19" s="397" customFormat="1" ht="10.5" customHeight="1" x14ac:dyDescent="0.2">
      <c r="A18" s="370"/>
      <c r="B18" s="380"/>
      <c r="C18" s="380"/>
      <c r="D18" s="169"/>
      <c r="E18" s="598"/>
      <c r="F18" s="598"/>
      <c r="G18" s="598"/>
      <c r="H18" s="598"/>
      <c r="I18" s="598"/>
      <c r="J18" s="598"/>
      <c r="K18" s="598"/>
      <c r="L18" s="598"/>
      <c r="M18" s="598"/>
      <c r="N18" s="598"/>
      <c r="O18" s="598"/>
      <c r="P18" s="598"/>
      <c r="Q18" s="598"/>
      <c r="R18" s="1059"/>
      <c r="S18" s="86"/>
    </row>
    <row r="19" spans="1:19" s="397" customFormat="1" ht="10.5" customHeight="1" x14ac:dyDescent="0.2">
      <c r="A19" s="370"/>
      <c r="B19" s="380"/>
      <c r="C19" s="380"/>
      <c r="D19" s="169"/>
      <c r="E19" s="598"/>
      <c r="F19" s="598"/>
      <c r="G19" s="598"/>
      <c r="H19" s="598"/>
      <c r="I19" s="598"/>
      <c r="J19" s="598"/>
      <c r="K19" s="598"/>
      <c r="L19" s="598"/>
      <c r="M19" s="598"/>
      <c r="N19" s="598"/>
      <c r="O19" s="598"/>
      <c r="P19" s="598"/>
      <c r="Q19" s="598"/>
      <c r="R19" s="1059"/>
      <c r="S19" s="86"/>
    </row>
    <row r="20" spans="1:19" s="397" customFormat="1" ht="10.5" customHeight="1" x14ac:dyDescent="0.2">
      <c r="A20" s="370"/>
      <c r="B20" s="380"/>
      <c r="C20" s="380"/>
      <c r="D20" s="169"/>
      <c r="E20" s="598"/>
      <c r="F20" s="598"/>
      <c r="G20" s="598"/>
      <c r="H20" s="598"/>
      <c r="I20" s="598"/>
      <c r="J20" s="598"/>
      <c r="K20" s="598"/>
      <c r="L20" s="598"/>
      <c r="M20" s="598"/>
      <c r="N20" s="598"/>
      <c r="O20" s="598"/>
      <c r="P20" s="598"/>
      <c r="Q20" s="598"/>
      <c r="R20" s="1059"/>
      <c r="S20" s="86"/>
    </row>
    <row r="21" spans="1:19" s="397" customFormat="1" ht="10.5" customHeight="1" x14ac:dyDescent="0.2">
      <c r="A21" s="370"/>
      <c r="B21" s="380"/>
      <c r="C21" s="380"/>
      <c r="D21" s="169"/>
      <c r="E21" s="598"/>
      <c r="F21" s="598"/>
      <c r="G21" s="598"/>
      <c r="H21" s="598"/>
      <c r="I21" s="598"/>
      <c r="J21" s="598"/>
      <c r="K21" s="598"/>
      <c r="L21" s="598"/>
      <c r="M21" s="598"/>
      <c r="N21" s="598"/>
      <c r="O21" s="598"/>
      <c r="P21" s="598"/>
      <c r="Q21" s="598"/>
      <c r="R21" s="1059"/>
      <c r="S21" s="86"/>
    </row>
    <row r="22" spans="1:19" s="397" customFormat="1" ht="10.5" customHeight="1" x14ac:dyDescent="0.2">
      <c r="A22" s="370"/>
      <c r="B22" s="380"/>
      <c r="C22" s="380"/>
      <c r="D22" s="169"/>
      <c r="E22" s="598"/>
      <c r="F22" s="598"/>
      <c r="G22" s="598"/>
      <c r="H22" s="598"/>
      <c r="I22" s="598"/>
      <c r="J22" s="598"/>
      <c r="K22" s="598"/>
      <c r="L22" s="598"/>
      <c r="M22" s="598"/>
      <c r="N22" s="598"/>
      <c r="O22" s="598"/>
      <c r="P22" s="598"/>
      <c r="Q22" s="598"/>
      <c r="R22" s="1059"/>
      <c r="S22" s="86"/>
    </row>
    <row r="23" spans="1:19" s="397" customFormat="1" ht="10.5" customHeight="1" x14ac:dyDescent="0.2">
      <c r="A23" s="370"/>
      <c r="B23" s="380"/>
      <c r="C23" s="380"/>
      <c r="D23" s="169"/>
      <c r="E23" s="598"/>
      <c r="F23" s="598"/>
      <c r="G23" s="598"/>
      <c r="H23" s="598"/>
      <c r="I23" s="598"/>
      <c r="J23" s="598"/>
      <c r="K23" s="598"/>
      <c r="L23" s="598"/>
      <c r="M23" s="598"/>
      <c r="N23" s="598"/>
      <c r="O23" s="598"/>
      <c r="P23" s="598"/>
      <c r="Q23" s="598"/>
      <c r="R23" s="1059"/>
      <c r="S23" s="86"/>
    </row>
    <row r="24" spans="1:19" s="397" customFormat="1" ht="10.5" customHeight="1" x14ac:dyDescent="0.2">
      <c r="A24" s="370"/>
      <c r="B24" s="380"/>
      <c r="C24" s="380"/>
      <c r="D24" s="169"/>
      <c r="E24" s="598"/>
      <c r="F24" s="598"/>
      <c r="G24" s="598"/>
      <c r="H24" s="598"/>
      <c r="I24" s="598"/>
      <c r="J24" s="598"/>
      <c r="K24" s="598"/>
      <c r="L24" s="598"/>
      <c r="M24" s="598"/>
      <c r="N24" s="598"/>
      <c r="O24" s="598"/>
      <c r="P24" s="598"/>
      <c r="Q24" s="598"/>
      <c r="R24" s="1059"/>
      <c r="S24" s="86"/>
    </row>
    <row r="25" spans="1:19" s="397" customFormat="1" ht="10.5" customHeight="1" x14ac:dyDescent="0.2">
      <c r="A25" s="370"/>
      <c r="B25" s="380"/>
      <c r="C25" s="380"/>
      <c r="D25" s="169"/>
      <c r="E25" s="598"/>
      <c r="F25" s="598"/>
      <c r="G25" s="598"/>
      <c r="H25" s="598"/>
      <c r="I25" s="598"/>
      <c r="J25" s="598"/>
      <c r="K25" s="598"/>
      <c r="L25" s="598"/>
      <c r="M25" s="598"/>
      <c r="N25" s="598"/>
      <c r="O25" s="598"/>
      <c r="P25" s="598"/>
      <c r="Q25" s="598"/>
      <c r="R25" s="1059"/>
      <c r="S25" s="86"/>
    </row>
    <row r="26" spans="1:19" s="397" customFormat="1" ht="10.5" customHeight="1" x14ac:dyDescent="0.2">
      <c r="A26" s="370"/>
      <c r="B26" s="380"/>
      <c r="C26" s="380"/>
      <c r="D26" s="169"/>
      <c r="E26" s="598"/>
      <c r="F26" s="598"/>
      <c r="G26" s="598"/>
      <c r="H26" s="598"/>
      <c r="I26" s="598"/>
      <c r="J26" s="598"/>
      <c r="K26" s="598"/>
      <c r="L26" s="598"/>
      <c r="M26" s="598"/>
      <c r="N26" s="598"/>
      <c r="O26" s="598"/>
      <c r="P26" s="598"/>
      <c r="Q26" s="598"/>
      <c r="R26" s="1059"/>
      <c r="S26" s="86"/>
    </row>
    <row r="27" spans="1:19" s="397" customFormat="1" ht="10.5" customHeight="1" x14ac:dyDescent="0.2">
      <c r="A27" s="370"/>
      <c r="B27" s="380"/>
      <c r="C27" s="380"/>
      <c r="D27" s="169"/>
      <c r="E27" s="598"/>
      <c r="F27" s="598"/>
      <c r="G27" s="598"/>
      <c r="H27" s="598"/>
      <c r="I27" s="598"/>
      <c r="J27" s="598"/>
      <c r="K27" s="598"/>
      <c r="L27" s="598"/>
      <c r="M27" s="598"/>
      <c r="N27" s="598"/>
      <c r="O27" s="598"/>
      <c r="P27" s="598"/>
      <c r="Q27" s="598"/>
      <c r="R27" s="1059"/>
      <c r="S27" s="86"/>
    </row>
    <row r="28" spans="1:19" s="397" customFormat="1" ht="6" customHeight="1" x14ac:dyDescent="0.2">
      <c r="A28" s="370"/>
      <c r="B28" s="380"/>
      <c r="C28" s="380"/>
      <c r="D28" s="169"/>
      <c r="E28" s="598"/>
      <c r="F28" s="598"/>
      <c r="G28" s="598"/>
      <c r="H28" s="598"/>
      <c r="I28" s="598"/>
      <c r="J28" s="598"/>
      <c r="K28" s="598"/>
      <c r="L28" s="598"/>
      <c r="M28" s="598"/>
      <c r="N28" s="598"/>
      <c r="O28" s="598"/>
      <c r="P28" s="598"/>
      <c r="Q28" s="598"/>
      <c r="R28" s="1059"/>
      <c r="S28" s="86"/>
    </row>
    <row r="29" spans="1:19" s="595" customFormat="1" ht="15.75" customHeight="1" x14ac:dyDescent="0.2">
      <c r="A29" s="594"/>
      <c r="B29" s="1051"/>
      <c r="C29" s="1183" t="s">
        <v>278</v>
      </c>
      <c r="D29" s="211"/>
      <c r="E29" s="599"/>
      <c r="F29" s="600"/>
      <c r="G29" s="600"/>
      <c r="H29" s="600"/>
      <c r="I29" s="600"/>
      <c r="J29" s="600"/>
      <c r="K29" s="600"/>
      <c r="L29" s="600"/>
      <c r="M29" s="600"/>
      <c r="N29" s="600"/>
      <c r="O29" s="600"/>
      <c r="P29" s="600"/>
      <c r="Q29" s="600"/>
      <c r="R29" s="1060"/>
      <c r="S29" s="358"/>
    </row>
    <row r="30" spans="1:19" s="397" customFormat="1" ht="11.25" customHeight="1" x14ac:dyDescent="0.2">
      <c r="A30" s="370"/>
      <c r="B30" s="380"/>
      <c r="C30" s="1184"/>
      <c r="D30" s="94" t="s">
        <v>149</v>
      </c>
      <c r="E30" s="597">
        <v>5.5246163627000007</v>
      </c>
      <c r="F30" s="597">
        <v>6.3685752772666673</v>
      </c>
      <c r="G30" s="597">
        <v>6.7142409289333331</v>
      </c>
      <c r="H30" s="597">
        <v>6.4388352141</v>
      </c>
      <c r="I30" s="597">
        <v>5.7170574219666657</v>
      </c>
      <c r="J30" s="597">
        <v>5.1708296675000005</v>
      </c>
      <c r="K30" s="597">
        <v>4.6502287609333335</v>
      </c>
      <c r="L30" s="597">
        <v>4.2296542193999995</v>
      </c>
      <c r="M30" s="597">
        <v>3.4934488080000001</v>
      </c>
      <c r="N30" s="597">
        <v>3.1857293468000001</v>
      </c>
      <c r="O30" s="597">
        <v>3.035754617366667</v>
      </c>
      <c r="P30" s="597">
        <v>3.3251689008333334</v>
      </c>
      <c r="Q30" s="597">
        <v>3.1422027291999997</v>
      </c>
      <c r="R30" s="1061"/>
      <c r="S30" s="86"/>
    </row>
    <row r="31" spans="1:19" s="397" customFormat="1" ht="12.75" customHeight="1" x14ac:dyDescent="0.2">
      <c r="A31" s="370"/>
      <c r="B31" s="380"/>
      <c r="C31" s="1184"/>
      <c r="D31" s="94" t="s">
        <v>426</v>
      </c>
      <c r="E31" s="597">
        <v>-5.2706375591333332</v>
      </c>
      <c r="F31" s="597">
        <v>-2.152471478966667</v>
      </c>
      <c r="G31" s="597">
        <v>4.5591675600000027E-2</v>
      </c>
      <c r="H31" s="597">
        <v>1.7132092698000001</v>
      </c>
      <c r="I31" s="597">
        <v>2.7429017478333333</v>
      </c>
      <c r="J31" s="597">
        <v>3.1983606617666669</v>
      </c>
      <c r="K31" s="597">
        <v>2.3129784818333334</v>
      </c>
      <c r="L31" s="597">
        <v>0.39458762353333326</v>
      </c>
      <c r="M31" s="597">
        <v>0.77500190880000008</v>
      </c>
      <c r="N31" s="597">
        <v>1.8686742407333334</v>
      </c>
      <c r="O31" s="597">
        <v>3.1141121283666671</v>
      </c>
      <c r="P31" s="597">
        <v>2.0796208127333333</v>
      </c>
      <c r="Q31" s="597">
        <v>2.8488816381333333</v>
      </c>
      <c r="R31" s="1061"/>
      <c r="S31" s="86"/>
    </row>
    <row r="32" spans="1:19" s="397" customFormat="1" ht="11.25" customHeight="1" x14ac:dyDescent="0.2">
      <c r="A32" s="370"/>
      <c r="B32" s="380"/>
      <c r="C32" s="1184"/>
      <c r="D32" s="94" t="s">
        <v>147</v>
      </c>
      <c r="E32" s="597">
        <v>1.2552176095333334</v>
      </c>
      <c r="F32" s="597">
        <v>2.7282735769333333</v>
      </c>
      <c r="G32" s="597">
        <v>3.3395435791333337</v>
      </c>
      <c r="H32" s="597">
        <v>4.8259655788000009</v>
      </c>
      <c r="I32" s="597">
        <v>5.1540935423666667</v>
      </c>
      <c r="J32" s="597">
        <v>5.519120806500001</v>
      </c>
      <c r="K32" s="597">
        <v>4.0947422393999995</v>
      </c>
      <c r="L32" s="597">
        <v>2.2761620914999998</v>
      </c>
      <c r="M32" s="597">
        <v>0.91991462373333333</v>
      </c>
      <c r="N32" s="597">
        <v>1.5776886251666664</v>
      </c>
      <c r="O32" s="597">
        <v>1.9903984486666666</v>
      </c>
      <c r="P32" s="597">
        <v>1.5550178281666664</v>
      </c>
      <c r="Q32" s="597">
        <v>1.3904170079333333</v>
      </c>
      <c r="R32" s="1061"/>
      <c r="S32" s="86"/>
    </row>
    <row r="33" spans="1:19" s="397" customFormat="1" ht="12" customHeight="1" x14ac:dyDescent="0.2">
      <c r="A33" s="370"/>
      <c r="B33" s="380"/>
      <c r="C33" s="1184"/>
      <c r="D33" s="94" t="s">
        <v>150</v>
      </c>
      <c r="E33" s="597">
        <v>9.8635158596666681</v>
      </c>
      <c r="F33" s="597">
        <v>8.8016884099999988</v>
      </c>
      <c r="G33" s="597">
        <v>9.0284721910000005</v>
      </c>
      <c r="H33" s="597">
        <v>8.8840132113333325</v>
      </c>
      <c r="I33" s="597">
        <v>10.063786714333332</v>
      </c>
      <c r="J33" s="597">
        <v>10.725575229666667</v>
      </c>
      <c r="K33" s="597">
        <v>9.9471295479999995</v>
      </c>
      <c r="L33" s="597">
        <v>10.027548287</v>
      </c>
      <c r="M33" s="597">
        <v>9.8231221229999992</v>
      </c>
      <c r="N33" s="597">
        <v>11.270579738333334</v>
      </c>
      <c r="O33" s="597">
        <v>11.488138301666666</v>
      </c>
      <c r="P33" s="597">
        <v>10.517320277000001</v>
      </c>
      <c r="Q33" s="597">
        <v>8.439720823</v>
      </c>
      <c r="R33" s="1061"/>
      <c r="S33" s="86"/>
    </row>
    <row r="34" spans="1:19" s="595" customFormat="1" ht="21" customHeight="1" x14ac:dyDescent="0.2">
      <c r="A34" s="594"/>
      <c r="B34" s="1051"/>
      <c r="C34" s="1667" t="s">
        <v>277</v>
      </c>
      <c r="D34" s="1667"/>
      <c r="E34" s="601">
        <v>-11.84558956957469</v>
      </c>
      <c r="F34" s="601">
        <v>-12.829827850036374</v>
      </c>
      <c r="G34" s="601">
        <v>-14.689178465919097</v>
      </c>
      <c r="H34" s="601">
        <v>-17.797292426236545</v>
      </c>
      <c r="I34" s="601">
        <v>-18.050163700188264</v>
      </c>
      <c r="J34" s="601">
        <v>-15.250605734952591</v>
      </c>
      <c r="K34" s="601">
        <v>-11.252989858617957</v>
      </c>
      <c r="L34" s="601">
        <v>-7.5166676970001305</v>
      </c>
      <c r="M34" s="601">
        <v>-6.0964260283584695</v>
      </c>
      <c r="N34" s="601">
        <v>-5.3202357218265801</v>
      </c>
      <c r="O34" s="601">
        <v>-5.3625700760102637</v>
      </c>
      <c r="P34" s="601">
        <v>-4.1583721484254834</v>
      </c>
      <c r="Q34" s="601">
        <v>-2.4967783127484715</v>
      </c>
      <c r="R34" s="1060"/>
      <c r="S34" s="358"/>
    </row>
    <row r="35" spans="1:19" s="605" customFormat="1" ht="16.5" customHeight="1" x14ac:dyDescent="0.2">
      <c r="A35" s="602"/>
      <c r="B35" s="1052"/>
      <c r="C35" s="324" t="s">
        <v>304</v>
      </c>
      <c r="D35" s="603"/>
      <c r="E35" s="604">
        <v>-4.1900458699759824</v>
      </c>
      <c r="F35" s="604">
        <v>-3.8969147474702877</v>
      </c>
      <c r="G35" s="604">
        <v>-3.6455281694922914</v>
      </c>
      <c r="H35" s="604">
        <v>-3.4723407938413646</v>
      </c>
      <c r="I35" s="604">
        <v>-3.9991011679218755</v>
      </c>
      <c r="J35" s="604">
        <v>-4.6204895083087072</v>
      </c>
      <c r="K35" s="604">
        <v>-5.4045226596674647</v>
      </c>
      <c r="L35" s="604">
        <v>-5.0318906790914042</v>
      </c>
      <c r="M35" s="604">
        <v>-4.7530910696510515</v>
      </c>
      <c r="N35" s="604">
        <v>-5.1120584952140904</v>
      </c>
      <c r="O35" s="604">
        <v>-6.2070174460580665</v>
      </c>
      <c r="P35" s="604">
        <v>-7.2473385046126593</v>
      </c>
      <c r="Q35" s="604">
        <v>-8.2931702308467639</v>
      </c>
      <c r="R35" s="1062"/>
      <c r="S35" s="359"/>
    </row>
    <row r="36" spans="1:19" s="397" customFormat="1" ht="10.5" customHeight="1" x14ac:dyDescent="0.2">
      <c r="A36" s="370"/>
      <c r="B36" s="380"/>
      <c r="C36" s="606"/>
      <c r="D36" s="169"/>
      <c r="E36" s="607"/>
      <c r="F36" s="607"/>
      <c r="G36" s="607"/>
      <c r="H36" s="607"/>
      <c r="I36" s="607"/>
      <c r="J36" s="607"/>
      <c r="K36" s="607"/>
      <c r="L36" s="607"/>
      <c r="M36" s="607"/>
      <c r="N36" s="607"/>
      <c r="O36" s="607"/>
      <c r="P36" s="607"/>
      <c r="Q36" s="607"/>
      <c r="R36" s="1061"/>
      <c r="S36" s="86"/>
    </row>
    <row r="37" spans="1:19" s="397" customFormat="1" ht="10.5" customHeight="1" x14ac:dyDescent="0.2">
      <c r="A37" s="370"/>
      <c r="B37" s="380"/>
      <c r="C37" s="606"/>
      <c r="D37" s="169"/>
      <c r="E37" s="607"/>
      <c r="F37" s="607"/>
      <c r="G37" s="607"/>
      <c r="H37" s="607"/>
      <c r="I37" s="607"/>
      <c r="J37" s="607"/>
      <c r="K37" s="607"/>
      <c r="L37" s="607"/>
      <c r="M37" s="607"/>
      <c r="N37" s="607"/>
      <c r="O37" s="607"/>
      <c r="P37" s="607"/>
      <c r="Q37" s="607"/>
      <c r="R37" s="1061"/>
      <c r="S37" s="86"/>
    </row>
    <row r="38" spans="1:19" s="397" customFormat="1" ht="10.5" customHeight="1" x14ac:dyDescent="0.2">
      <c r="A38" s="370"/>
      <c r="B38" s="380"/>
      <c r="C38" s="606"/>
      <c r="D38" s="169"/>
      <c r="E38" s="607"/>
      <c r="F38" s="607"/>
      <c r="G38" s="607"/>
      <c r="H38" s="607"/>
      <c r="I38" s="607"/>
      <c r="J38" s="607"/>
      <c r="K38" s="607"/>
      <c r="L38" s="607"/>
      <c r="M38" s="607"/>
      <c r="N38" s="607"/>
      <c r="O38" s="607"/>
      <c r="P38" s="607"/>
      <c r="Q38" s="607"/>
      <c r="R38" s="1061"/>
      <c r="S38" s="86"/>
    </row>
    <row r="39" spans="1:19" s="397" customFormat="1" ht="10.5" customHeight="1" x14ac:dyDescent="0.2">
      <c r="A39" s="370"/>
      <c r="B39" s="380"/>
      <c r="C39" s="606"/>
      <c r="D39" s="169"/>
      <c r="E39" s="607"/>
      <c r="F39" s="607"/>
      <c r="G39" s="607"/>
      <c r="H39" s="607"/>
      <c r="I39" s="607"/>
      <c r="J39" s="607"/>
      <c r="K39" s="607"/>
      <c r="L39" s="607"/>
      <c r="M39" s="607"/>
      <c r="N39" s="607"/>
      <c r="O39" s="607"/>
      <c r="P39" s="607"/>
      <c r="Q39" s="607"/>
      <c r="R39" s="1061"/>
      <c r="S39" s="86"/>
    </row>
    <row r="40" spans="1:19" s="397" customFormat="1" ht="10.5" customHeight="1" x14ac:dyDescent="0.2">
      <c r="A40" s="370"/>
      <c r="B40" s="380"/>
      <c r="C40" s="606"/>
      <c r="D40" s="169"/>
      <c r="E40" s="607"/>
      <c r="F40" s="607"/>
      <c r="G40" s="607"/>
      <c r="H40" s="607"/>
      <c r="I40" s="607"/>
      <c r="J40" s="607"/>
      <c r="K40" s="607"/>
      <c r="L40" s="607"/>
      <c r="M40" s="607"/>
      <c r="N40" s="607"/>
      <c r="O40" s="607"/>
      <c r="P40" s="607"/>
      <c r="Q40" s="607"/>
      <c r="R40" s="1061"/>
      <c r="S40" s="86"/>
    </row>
    <row r="41" spans="1:19" s="397" customFormat="1" ht="10.5" customHeight="1" x14ac:dyDescent="0.2">
      <c r="A41" s="370"/>
      <c r="B41" s="380"/>
      <c r="C41" s="606"/>
      <c r="D41" s="169"/>
      <c r="E41" s="607"/>
      <c r="F41" s="607"/>
      <c r="G41" s="607"/>
      <c r="H41" s="607"/>
      <c r="I41" s="607"/>
      <c r="J41" s="607"/>
      <c r="K41" s="607"/>
      <c r="L41" s="607"/>
      <c r="M41" s="607"/>
      <c r="N41" s="607"/>
      <c r="O41" s="607"/>
      <c r="P41" s="607"/>
      <c r="Q41" s="607"/>
      <c r="R41" s="1061"/>
      <c r="S41" s="86"/>
    </row>
    <row r="42" spans="1:19" s="397" customFormat="1" ht="10.5" customHeight="1" x14ac:dyDescent="0.2">
      <c r="A42" s="370"/>
      <c r="B42" s="380"/>
      <c r="C42" s="606"/>
      <c r="D42" s="169"/>
      <c r="E42" s="607"/>
      <c r="F42" s="607"/>
      <c r="G42" s="607"/>
      <c r="H42" s="607"/>
      <c r="I42" s="607"/>
      <c r="J42" s="607"/>
      <c r="K42" s="607"/>
      <c r="L42" s="607"/>
      <c r="M42" s="607"/>
      <c r="N42" s="607"/>
      <c r="O42" s="607"/>
      <c r="P42" s="607"/>
      <c r="Q42" s="607"/>
      <c r="R42" s="1061"/>
      <c r="S42" s="86"/>
    </row>
    <row r="43" spans="1:19" s="397" customFormat="1" ht="10.5" customHeight="1" x14ac:dyDescent="0.2">
      <c r="A43" s="370"/>
      <c r="B43" s="380"/>
      <c r="C43" s="606"/>
      <c r="D43" s="169"/>
      <c r="E43" s="607"/>
      <c r="F43" s="607"/>
      <c r="G43" s="607"/>
      <c r="H43" s="607"/>
      <c r="I43" s="607"/>
      <c r="J43" s="607"/>
      <c r="K43" s="607"/>
      <c r="L43" s="607"/>
      <c r="M43" s="607"/>
      <c r="N43" s="607"/>
      <c r="O43" s="607"/>
      <c r="P43" s="607"/>
      <c r="Q43" s="607"/>
      <c r="R43" s="1061"/>
      <c r="S43" s="86"/>
    </row>
    <row r="44" spans="1:19" s="397" customFormat="1" ht="10.5" customHeight="1" x14ac:dyDescent="0.2">
      <c r="A44" s="370"/>
      <c r="B44" s="380"/>
      <c r="C44" s="606"/>
      <c r="D44" s="169"/>
      <c r="E44" s="607"/>
      <c r="F44" s="607"/>
      <c r="G44" s="607"/>
      <c r="H44" s="607"/>
      <c r="I44" s="607"/>
      <c r="J44" s="607"/>
      <c r="K44" s="607"/>
      <c r="L44" s="607"/>
      <c r="M44" s="607"/>
      <c r="N44" s="607"/>
      <c r="O44" s="607"/>
      <c r="P44" s="607"/>
      <c r="Q44" s="607"/>
      <c r="R44" s="1061"/>
      <c r="S44" s="86"/>
    </row>
    <row r="45" spans="1:19" s="397" customFormat="1" ht="10.5" customHeight="1" x14ac:dyDescent="0.2">
      <c r="A45" s="370"/>
      <c r="B45" s="380"/>
      <c r="C45" s="606"/>
      <c r="D45" s="169"/>
      <c r="E45" s="607"/>
      <c r="F45" s="607"/>
      <c r="G45" s="607"/>
      <c r="H45" s="607"/>
      <c r="I45" s="607"/>
      <c r="J45" s="607"/>
      <c r="K45" s="607"/>
      <c r="L45" s="607"/>
      <c r="M45" s="607"/>
      <c r="N45" s="607"/>
      <c r="O45" s="607"/>
      <c r="P45" s="607"/>
      <c r="Q45" s="607"/>
      <c r="R45" s="1061"/>
      <c r="S45" s="86"/>
    </row>
    <row r="46" spans="1:19" s="397" customFormat="1" ht="10.5" customHeight="1" x14ac:dyDescent="0.2">
      <c r="A46" s="370"/>
      <c r="B46" s="380"/>
      <c r="C46" s="606"/>
      <c r="D46" s="169"/>
      <c r="E46" s="607"/>
      <c r="F46" s="607"/>
      <c r="G46" s="607"/>
      <c r="H46" s="607"/>
      <c r="I46" s="607"/>
      <c r="J46" s="607"/>
      <c r="K46" s="607"/>
      <c r="L46" s="607"/>
      <c r="M46" s="607"/>
      <c r="N46" s="607"/>
      <c r="O46" s="607"/>
      <c r="P46" s="607"/>
      <c r="Q46" s="607"/>
      <c r="R46" s="1061"/>
      <c r="S46" s="86"/>
    </row>
    <row r="47" spans="1:19" s="397" customFormat="1" ht="10.5" customHeight="1" x14ac:dyDescent="0.2">
      <c r="A47" s="370"/>
      <c r="B47" s="380"/>
      <c r="C47" s="606"/>
      <c r="D47" s="169"/>
      <c r="E47" s="607"/>
      <c r="F47" s="607"/>
      <c r="G47" s="607"/>
      <c r="H47" s="607"/>
      <c r="I47" s="607"/>
      <c r="J47" s="607"/>
      <c r="K47" s="607"/>
      <c r="L47" s="607"/>
      <c r="M47" s="607"/>
      <c r="N47" s="607"/>
      <c r="O47" s="607"/>
      <c r="P47" s="607"/>
      <c r="Q47" s="607"/>
      <c r="R47" s="1061"/>
      <c r="S47" s="86"/>
    </row>
    <row r="48" spans="1:19" s="397" customFormat="1" ht="10.5" customHeight="1" x14ac:dyDescent="0.2">
      <c r="A48" s="370"/>
      <c r="B48" s="380"/>
      <c r="C48" s="606"/>
      <c r="D48" s="169"/>
      <c r="E48" s="607"/>
      <c r="F48" s="607"/>
      <c r="G48" s="607"/>
      <c r="H48" s="607"/>
      <c r="I48" s="607"/>
      <c r="J48" s="607"/>
      <c r="K48" s="607"/>
      <c r="L48" s="607"/>
      <c r="M48" s="607"/>
      <c r="N48" s="607"/>
      <c r="O48" s="607"/>
      <c r="P48" s="607"/>
      <c r="Q48" s="607"/>
      <c r="R48" s="1061"/>
      <c r="S48" s="86"/>
    </row>
    <row r="49" spans="1:19" s="595" customFormat="1" ht="15.75" customHeight="1" x14ac:dyDescent="0.2">
      <c r="A49" s="594"/>
      <c r="B49" s="1051"/>
      <c r="C49" s="1183" t="s">
        <v>151</v>
      </c>
      <c r="D49" s="211"/>
      <c r="E49" s="599"/>
      <c r="F49" s="600"/>
      <c r="G49" s="600"/>
      <c r="H49" s="600"/>
      <c r="I49" s="600"/>
      <c r="J49" s="600"/>
      <c r="K49" s="600"/>
      <c r="L49" s="600"/>
      <c r="M49" s="600"/>
      <c r="N49" s="600"/>
      <c r="O49" s="600"/>
      <c r="P49" s="600"/>
      <c r="Q49" s="600"/>
      <c r="R49" s="1060"/>
      <c r="S49" s="358"/>
    </row>
    <row r="50" spans="1:19" s="595" customFormat="1" ht="15.75" customHeight="1" x14ac:dyDescent="0.2">
      <c r="A50" s="594"/>
      <c r="B50" s="1051"/>
      <c r="C50" s="608"/>
      <c r="D50" s="236" t="s">
        <v>276</v>
      </c>
      <c r="E50" s="604">
        <v>393.33499999999998</v>
      </c>
      <c r="F50" s="604">
        <v>376.01400000000001</v>
      </c>
      <c r="G50" s="604">
        <v>350.17399999999998</v>
      </c>
      <c r="H50" s="604">
        <v>332.39499999999998</v>
      </c>
      <c r="I50" s="604">
        <v>330.58699999999999</v>
      </c>
      <c r="J50" s="604">
        <v>338.14699999999999</v>
      </c>
      <c r="K50" s="604">
        <v>338.935</v>
      </c>
      <c r="L50" s="604">
        <v>334.24099999999999</v>
      </c>
      <c r="M50" s="604">
        <v>334.89699999999999</v>
      </c>
      <c r="N50" s="604">
        <v>339.03500000000003</v>
      </c>
      <c r="O50" s="604">
        <v>350.77199999999999</v>
      </c>
      <c r="P50" s="604">
        <v>342.702</v>
      </c>
      <c r="Q50" s="604">
        <v>333.77600000000001</v>
      </c>
      <c r="R50" s="1060"/>
      <c r="S50" s="358"/>
    </row>
    <row r="51" spans="1:19" s="611" customFormat="1" ht="12" customHeight="1" x14ac:dyDescent="0.2">
      <c r="A51" s="609"/>
      <c r="B51" s="1053"/>
      <c r="C51" s="610"/>
      <c r="D51" s="645" t="s">
        <v>217</v>
      </c>
      <c r="E51" s="597">
        <v>18.827000000000002</v>
      </c>
      <c r="F51" s="597">
        <v>16.629000000000001</v>
      </c>
      <c r="G51" s="597">
        <v>16.103999999999999</v>
      </c>
      <c r="H51" s="597">
        <v>14.664999999999999</v>
      </c>
      <c r="I51" s="597">
        <v>14.048</v>
      </c>
      <c r="J51" s="597">
        <v>13.597</v>
      </c>
      <c r="K51" s="597">
        <v>13.673999999999999</v>
      </c>
      <c r="L51" s="597">
        <v>13.842000000000001</v>
      </c>
      <c r="M51" s="597">
        <v>14.349</v>
      </c>
      <c r="N51" s="597">
        <v>16.716000000000001</v>
      </c>
      <c r="O51" s="597">
        <v>17.338999999999999</v>
      </c>
      <c r="P51" s="597">
        <v>18.920000000000002</v>
      </c>
      <c r="Q51" s="597" t="s">
        <v>356</v>
      </c>
      <c r="R51" s="1063"/>
      <c r="S51" s="86"/>
    </row>
    <row r="52" spans="1:19" s="614" customFormat="1" ht="15" customHeight="1" x14ac:dyDescent="0.2">
      <c r="A52" s="612"/>
      <c r="B52" s="1054"/>
      <c r="C52" s="613"/>
      <c r="D52" s="236" t="s">
        <v>274</v>
      </c>
      <c r="E52" s="604">
        <v>42.65</v>
      </c>
      <c r="F52" s="604">
        <v>39.933</v>
      </c>
      <c r="G52" s="604">
        <v>38.521000000000001</v>
      </c>
      <c r="H52" s="604">
        <v>38.661999999999999</v>
      </c>
      <c r="I52" s="604">
        <v>39.896000000000001</v>
      </c>
      <c r="J52" s="604">
        <v>40.869</v>
      </c>
      <c r="K52" s="604">
        <v>53.881</v>
      </c>
      <c r="L52" s="604">
        <v>52.692999999999998</v>
      </c>
      <c r="M52" s="604">
        <v>53.805999999999997</v>
      </c>
      <c r="N52" s="604">
        <v>40.790999999999997</v>
      </c>
      <c r="O52" s="604">
        <v>54.968000000000004</v>
      </c>
      <c r="P52" s="604">
        <v>41.048999999999999</v>
      </c>
      <c r="Q52" s="604">
        <v>39.524000000000001</v>
      </c>
      <c r="R52" s="1064"/>
      <c r="S52" s="358"/>
    </row>
    <row r="53" spans="1:19" s="397" customFormat="1" ht="11.25" customHeight="1" x14ac:dyDescent="0.2">
      <c r="A53" s="370"/>
      <c r="B53" s="380"/>
      <c r="C53" s="606"/>
      <c r="D53" s="645" t="s">
        <v>218</v>
      </c>
      <c r="E53" s="597">
        <v>-6.2292396596441701</v>
      </c>
      <c r="F53" s="597">
        <v>-16.1225613593455</v>
      </c>
      <c r="G53" s="597">
        <v>5.9062218214607665</v>
      </c>
      <c r="H53" s="597">
        <v>-11.594335941982415</v>
      </c>
      <c r="I53" s="597">
        <v>-6.1738581759937965</v>
      </c>
      <c r="J53" s="597">
        <v>-7.9783185330411621</v>
      </c>
      <c r="K53" s="597">
        <v>-4.0543713024697059</v>
      </c>
      <c r="L53" s="597">
        <v>-8.5010273914446266</v>
      </c>
      <c r="M53" s="597">
        <v>-1.9026342734804191</v>
      </c>
      <c r="N53" s="597">
        <v>-5.4110118838337717</v>
      </c>
      <c r="O53" s="597">
        <v>-0.36151347126213151</v>
      </c>
      <c r="P53" s="597">
        <v>-0.87818952303668762</v>
      </c>
      <c r="Q53" s="597">
        <v>-7.3294255568581379</v>
      </c>
      <c r="R53" s="1061"/>
      <c r="S53" s="86"/>
    </row>
    <row r="54" spans="1:19" s="595" customFormat="1" ht="15.75" customHeight="1" x14ac:dyDescent="0.2">
      <c r="A54" s="594"/>
      <c r="B54" s="1051"/>
      <c r="C54" s="1183" t="s">
        <v>275</v>
      </c>
      <c r="D54" s="211"/>
      <c r="E54" s="604">
        <v>15.03</v>
      </c>
      <c r="F54" s="604">
        <v>10.983000000000001</v>
      </c>
      <c r="G54" s="604">
        <v>12.856999999999999</v>
      </c>
      <c r="H54" s="604">
        <v>12.393000000000001</v>
      </c>
      <c r="I54" s="604">
        <v>9.8800000000000008</v>
      </c>
      <c r="J54" s="604">
        <v>10.411</v>
      </c>
      <c r="K54" s="604">
        <v>12.064</v>
      </c>
      <c r="L54" s="604">
        <v>12.833</v>
      </c>
      <c r="M54" s="604">
        <v>9.4090000000000007</v>
      </c>
      <c r="N54" s="604">
        <v>6.1710000000000003</v>
      </c>
      <c r="O54" s="604">
        <v>12.515000000000001</v>
      </c>
      <c r="P54" s="604">
        <v>10.805</v>
      </c>
      <c r="Q54" s="604">
        <v>12.089</v>
      </c>
      <c r="R54" s="1060"/>
      <c r="S54" s="358"/>
    </row>
    <row r="55" spans="1:19" s="397" customFormat="1" ht="9.75" customHeight="1" x14ac:dyDescent="0.2">
      <c r="A55" s="574"/>
      <c r="B55" s="575"/>
      <c r="C55" s="615"/>
      <c r="D55" s="645" t="s">
        <v>152</v>
      </c>
      <c r="E55" s="597">
        <v>-22.66069397042093</v>
      </c>
      <c r="F55" s="597">
        <v>-5.4241127611376783</v>
      </c>
      <c r="G55" s="597">
        <v>5.465974309921684E-2</v>
      </c>
      <c r="H55" s="597">
        <v>-24.698371793370043</v>
      </c>
      <c r="I55" s="597">
        <v>-9.407894736842092</v>
      </c>
      <c r="J55" s="597">
        <v>-13.952273123149261</v>
      </c>
      <c r="K55" s="597">
        <v>-0.31597089237841436</v>
      </c>
      <c r="L55" s="597">
        <v>0.64236255943939113</v>
      </c>
      <c r="M55" s="597">
        <v>-14.83275816299442</v>
      </c>
      <c r="N55" s="597">
        <v>-8.0523795563373408</v>
      </c>
      <c r="O55" s="597">
        <v>-11.64089347079037</v>
      </c>
      <c r="P55" s="597">
        <v>-5.8881034742066412</v>
      </c>
      <c r="Q55" s="597">
        <v>-19.567531603459742</v>
      </c>
      <c r="R55" s="1061"/>
      <c r="S55" s="86"/>
    </row>
    <row r="56" spans="1:19" s="595" customFormat="1" ht="15.75" customHeight="1" x14ac:dyDescent="0.2">
      <c r="A56" s="594"/>
      <c r="B56" s="1051"/>
      <c r="C56" s="1667" t="s">
        <v>303</v>
      </c>
      <c r="D56" s="1667"/>
      <c r="E56" s="604">
        <v>188.21</v>
      </c>
      <c r="F56" s="604">
        <v>183.733</v>
      </c>
      <c r="G56" s="604">
        <v>177.56800000000001</v>
      </c>
      <c r="H56" s="604">
        <v>167.65</v>
      </c>
      <c r="I56" s="604">
        <v>168.29</v>
      </c>
      <c r="J56" s="604">
        <v>169.04300000000001</v>
      </c>
      <c r="K56" s="604">
        <v>174.50200000000001</v>
      </c>
      <c r="L56" s="604">
        <v>165.827</v>
      </c>
      <c r="M56" s="604">
        <v>168.18199999999999</v>
      </c>
      <c r="N56" s="604">
        <v>173.755</v>
      </c>
      <c r="O56" s="604">
        <v>186.75800000000001</v>
      </c>
      <c r="P56" s="604">
        <v>182.80099999999999</v>
      </c>
      <c r="Q56" s="604">
        <v>177.13</v>
      </c>
      <c r="R56" s="1061"/>
      <c r="S56" s="358"/>
    </row>
    <row r="57" spans="1:19" s="397" customFormat="1" ht="10.5" customHeight="1" x14ac:dyDescent="0.2">
      <c r="A57" s="370"/>
      <c r="B57" s="380"/>
      <c r="C57" s="616"/>
      <c r="D57" s="616"/>
      <c r="E57" s="617"/>
      <c r="F57" s="618"/>
      <c r="G57" s="618"/>
      <c r="H57" s="618"/>
      <c r="I57" s="618"/>
      <c r="J57" s="618"/>
      <c r="K57" s="618"/>
      <c r="L57" s="618"/>
      <c r="M57" s="618"/>
      <c r="N57" s="618"/>
      <c r="O57" s="618"/>
      <c r="P57" s="618"/>
      <c r="Q57" s="618"/>
      <c r="R57" s="1061"/>
      <c r="S57" s="86"/>
    </row>
    <row r="58" spans="1:19" s="397" customFormat="1" ht="10.5" customHeight="1" x14ac:dyDescent="0.2">
      <c r="A58" s="370"/>
      <c r="B58" s="380"/>
      <c r="C58" s="606"/>
      <c r="D58" s="169"/>
      <c r="E58" s="598"/>
      <c r="F58" s="598"/>
      <c r="G58" s="598"/>
      <c r="H58" s="598"/>
      <c r="I58" s="598"/>
      <c r="J58" s="598"/>
      <c r="K58" s="598"/>
      <c r="L58" s="598"/>
      <c r="M58" s="598"/>
      <c r="N58" s="598"/>
      <c r="O58" s="598"/>
      <c r="P58" s="598"/>
      <c r="Q58" s="598"/>
      <c r="R58" s="1061"/>
      <c r="S58" s="86"/>
    </row>
    <row r="59" spans="1:19" s="397" customFormat="1" ht="10.5" customHeight="1" x14ac:dyDescent="0.2">
      <c r="A59" s="370"/>
      <c r="B59" s="380"/>
      <c r="C59" s="606"/>
      <c r="D59" s="169"/>
      <c r="E59" s="607"/>
      <c r="F59" s="607"/>
      <c r="G59" s="607"/>
      <c r="H59" s="607"/>
      <c r="I59" s="607"/>
      <c r="J59" s="607"/>
      <c r="K59" s="607"/>
      <c r="L59" s="607"/>
      <c r="M59" s="607"/>
      <c r="N59" s="607"/>
      <c r="O59" s="607"/>
      <c r="P59" s="607"/>
      <c r="Q59" s="607"/>
      <c r="R59" s="1061"/>
      <c r="S59" s="86"/>
    </row>
    <row r="60" spans="1:19" s="397" customFormat="1" ht="10.5" customHeight="1" x14ac:dyDescent="0.2">
      <c r="A60" s="370"/>
      <c r="B60" s="380"/>
      <c r="C60" s="606"/>
      <c r="D60" s="169"/>
      <c r="E60" s="607"/>
      <c r="F60" s="607"/>
      <c r="G60" s="607"/>
      <c r="H60" s="607"/>
      <c r="I60" s="607"/>
      <c r="J60" s="607"/>
      <c r="K60" s="607"/>
      <c r="L60" s="607"/>
      <c r="M60" s="607"/>
      <c r="N60" s="607"/>
      <c r="O60" s="607"/>
      <c r="P60" s="607"/>
      <c r="Q60" s="607"/>
      <c r="R60" s="1061"/>
      <c r="S60" s="86"/>
    </row>
    <row r="61" spans="1:19" s="397" customFormat="1" ht="10.5" customHeight="1" x14ac:dyDescent="0.2">
      <c r="A61" s="370"/>
      <c r="B61" s="380"/>
      <c r="C61" s="606"/>
      <c r="D61" s="169"/>
      <c r="E61" s="607"/>
      <c r="F61" s="607"/>
      <c r="G61" s="607"/>
      <c r="H61" s="607"/>
      <c r="I61" s="607"/>
      <c r="J61" s="607"/>
      <c r="K61" s="607"/>
      <c r="L61" s="607"/>
      <c r="M61" s="607"/>
      <c r="N61" s="607"/>
      <c r="O61" s="607"/>
      <c r="P61" s="607"/>
      <c r="Q61" s="607"/>
      <c r="R61" s="1061"/>
      <c r="S61" s="86"/>
    </row>
    <row r="62" spans="1:19" s="397" customFormat="1" ht="10.5" customHeight="1" x14ac:dyDescent="0.2">
      <c r="A62" s="370"/>
      <c r="B62" s="380"/>
      <c r="C62" s="606"/>
      <c r="D62" s="169"/>
      <c r="E62" s="607"/>
      <c r="F62" s="607"/>
      <c r="G62" s="607"/>
      <c r="H62" s="607"/>
      <c r="I62" s="607"/>
      <c r="J62" s="607"/>
      <c r="K62" s="607"/>
      <c r="L62" s="607"/>
      <c r="M62" s="607"/>
      <c r="N62" s="607"/>
      <c r="O62" s="607"/>
      <c r="P62" s="607"/>
      <c r="Q62" s="607"/>
      <c r="R62" s="1061"/>
      <c r="S62" s="86"/>
    </row>
    <row r="63" spans="1:19" s="397" customFormat="1" ht="10.5" customHeight="1" x14ac:dyDescent="0.2">
      <c r="A63" s="370"/>
      <c r="B63" s="380"/>
      <c r="C63" s="606"/>
      <c r="D63" s="169"/>
      <c r="E63" s="607"/>
      <c r="F63" s="607"/>
      <c r="G63" s="607"/>
      <c r="H63" s="607"/>
      <c r="I63" s="607"/>
      <c r="J63" s="607"/>
      <c r="K63" s="607"/>
      <c r="L63" s="607"/>
      <c r="M63" s="607"/>
      <c r="N63" s="607"/>
      <c r="O63" s="607"/>
      <c r="P63" s="607"/>
      <c r="Q63" s="607"/>
      <c r="R63" s="1061"/>
      <c r="S63" s="86"/>
    </row>
    <row r="64" spans="1:19" s="397" customFormat="1" ht="10.5" customHeight="1" x14ac:dyDescent="0.2">
      <c r="A64" s="370"/>
      <c r="B64" s="380"/>
      <c r="C64" s="606"/>
      <c r="D64" s="169"/>
      <c r="E64" s="607"/>
      <c r="F64" s="607"/>
      <c r="G64" s="607"/>
      <c r="H64" s="607"/>
      <c r="I64" s="607"/>
      <c r="J64" s="607"/>
      <c r="K64" s="607"/>
      <c r="L64" s="607"/>
      <c r="M64" s="607"/>
      <c r="N64" s="607"/>
      <c r="O64" s="607"/>
      <c r="P64" s="607"/>
      <c r="Q64" s="607"/>
      <c r="R64" s="1061"/>
      <c r="S64" s="86"/>
    </row>
    <row r="65" spans="1:19" s="397" customFormat="1" ht="10.5" customHeight="1" x14ac:dyDescent="0.2">
      <c r="A65" s="370"/>
      <c r="B65" s="380"/>
      <c r="C65" s="606"/>
      <c r="D65" s="169"/>
      <c r="E65" s="607"/>
      <c r="F65" s="607"/>
      <c r="G65" s="607"/>
      <c r="H65" s="607"/>
      <c r="I65" s="607"/>
      <c r="J65" s="607"/>
      <c r="K65" s="607"/>
      <c r="L65" s="607"/>
      <c r="M65" s="607"/>
      <c r="N65" s="607"/>
      <c r="O65" s="607"/>
      <c r="P65" s="607"/>
      <c r="Q65" s="607"/>
      <c r="R65" s="1061"/>
      <c r="S65" s="86"/>
    </row>
    <row r="66" spans="1:19" s="397" customFormat="1" ht="10.5" customHeight="1" x14ac:dyDescent="0.2">
      <c r="A66" s="370"/>
      <c r="B66" s="380"/>
      <c r="C66" s="606"/>
      <c r="D66" s="169"/>
      <c r="E66" s="607"/>
      <c r="F66" s="607"/>
      <c r="G66" s="607"/>
      <c r="H66" s="607"/>
      <c r="I66" s="607"/>
      <c r="J66" s="607"/>
      <c r="K66" s="607"/>
      <c r="L66" s="607"/>
      <c r="M66" s="607"/>
      <c r="N66" s="607"/>
      <c r="O66" s="607"/>
      <c r="P66" s="607"/>
      <c r="Q66" s="607"/>
      <c r="R66" s="1061"/>
      <c r="S66" s="86"/>
    </row>
    <row r="67" spans="1:19" s="397" customFormat="1" ht="10.5" customHeight="1" x14ac:dyDescent="0.2">
      <c r="A67" s="370"/>
      <c r="B67" s="380"/>
      <c r="C67" s="606"/>
      <c r="D67" s="169"/>
      <c r="E67" s="607"/>
      <c r="F67" s="607"/>
      <c r="G67" s="607"/>
      <c r="H67" s="607"/>
      <c r="I67" s="607"/>
      <c r="J67" s="607"/>
      <c r="K67" s="607"/>
      <c r="L67" s="607"/>
      <c r="M67" s="607"/>
      <c r="N67" s="607"/>
      <c r="O67" s="607"/>
      <c r="P67" s="607"/>
      <c r="Q67" s="607"/>
      <c r="R67" s="1061"/>
      <c r="S67" s="86"/>
    </row>
    <row r="68" spans="1:19" s="397" customFormat="1" ht="10.5" customHeight="1" x14ac:dyDescent="0.2">
      <c r="A68" s="370"/>
      <c r="B68" s="380"/>
      <c r="C68" s="606"/>
      <c r="D68" s="169"/>
      <c r="E68" s="607"/>
      <c r="F68" s="607"/>
      <c r="G68" s="607"/>
      <c r="H68" s="607"/>
      <c r="I68" s="607"/>
      <c r="J68" s="607"/>
      <c r="K68" s="607"/>
      <c r="L68" s="607"/>
      <c r="M68" s="607"/>
      <c r="N68" s="607"/>
      <c r="O68" s="607"/>
      <c r="P68" s="607"/>
      <c r="Q68" s="607"/>
      <c r="R68" s="1061"/>
      <c r="S68" s="86"/>
    </row>
    <row r="69" spans="1:19" s="397" customFormat="1" ht="10.5" customHeight="1" x14ac:dyDescent="0.2">
      <c r="A69" s="370"/>
      <c r="B69" s="380"/>
      <c r="C69" s="606"/>
      <c r="D69" s="169"/>
      <c r="E69" s="607"/>
      <c r="F69" s="607"/>
      <c r="G69" s="607"/>
      <c r="H69" s="607"/>
      <c r="I69" s="607"/>
      <c r="J69" s="607"/>
      <c r="K69" s="607"/>
      <c r="L69" s="607"/>
      <c r="M69" s="607"/>
      <c r="N69" s="607"/>
      <c r="O69" s="607"/>
      <c r="P69" s="607"/>
      <c r="Q69" s="607"/>
      <c r="R69" s="1061"/>
      <c r="S69" s="86"/>
    </row>
    <row r="70" spans="1:19" s="397" customFormat="1" ht="17.25" customHeight="1" x14ac:dyDescent="0.2">
      <c r="A70" s="370"/>
      <c r="B70" s="380"/>
      <c r="C70" s="1670" t="s">
        <v>428</v>
      </c>
      <c r="D70" s="1670"/>
      <c r="E70" s="1670"/>
      <c r="F70" s="1670"/>
      <c r="G70" s="1670"/>
      <c r="H70" s="1670"/>
      <c r="I70" s="1670"/>
      <c r="J70" s="1670"/>
      <c r="K70" s="1670"/>
      <c r="L70" s="1670"/>
      <c r="M70" s="1670"/>
      <c r="N70" s="1670"/>
      <c r="O70" s="1670"/>
      <c r="P70" s="1670"/>
      <c r="Q70" s="1670"/>
      <c r="R70" s="1061"/>
      <c r="S70" s="86"/>
    </row>
    <row r="71" spans="1:19" s="671" customFormat="1" ht="11.25" customHeight="1" x14ac:dyDescent="0.2">
      <c r="A71" s="382"/>
      <c r="B71" s="383"/>
      <c r="C71" s="1671" t="s">
        <v>435</v>
      </c>
      <c r="D71" s="1671"/>
      <c r="E71" s="1671"/>
      <c r="F71" s="1671"/>
      <c r="G71" s="1671"/>
      <c r="H71" s="1671"/>
      <c r="I71" s="1671"/>
      <c r="J71" s="1671"/>
      <c r="K71" s="1671"/>
      <c r="L71" s="1672" t="s">
        <v>423</v>
      </c>
      <c r="M71" s="1672"/>
      <c r="N71" s="1672"/>
      <c r="O71" s="1673" t="s">
        <v>422</v>
      </c>
      <c r="P71" s="1673"/>
      <c r="Q71" s="1673"/>
      <c r="R71" s="1065"/>
      <c r="S71" s="922"/>
    </row>
    <row r="72" spans="1:19" s="397" customFormat="1" ht="9.75" customHeight="1" x14ac:dyDescent="0.2">
      <c r="A72" s="370"/>
      <c r="B72" s="380"/>
      <c r="C72" s="923" t="s">
        <v>462</v>
      </c>
      <c r="D72" s="923"/>
      <c r="R72" s="1061"/>
      <c r="S72" s="86"/>
    </row>
    <row r="73" spans="1:19" x14ac:dyDescent="0.2">
      <c r="A73" s="370"/>
      <c r="E73" s="588"/>
      <c r="F73" s="619"/>
      <c r="G73" s="619"/>
      <c r="H73" s="619"/>
      <c r="I73" s="619"/>
      <c r="J73" s="620"/>
      <c r="K73" s="620"/>
      <c r="L73" s="620"/>
      <c r="M73" s="620"/>
      <c r="N73" s="1515">
        <v>43556</v>
      </c>
      <c r="O73" s="1515"/>
      <c r="P73" s="1515"/>
      <c r="Q73" s="1515"/>
      <c r="R73" s="585">
        <v>21</v>
      </c>
      <c r="S73" s="835"/>
    </row>
  </sheetData>
  <mergeCells count="11">
    <mergeCell ref="C34:D34"/>
    <mergeCell ref="N73:Q73"/>
    <mergeCell ref="D1:K1"/>
    <mergeCell ref="P3:Q3"/>
    <mergeCell ref="C56:D56"/>
    <mergeCell ref="C70:Q70"/>
    <mergeCell ref="C71:K71"/>
    <mergeCell ref="L71:N71"/>
    <mergeCell ref="O71:Q71"/>
    <mergeCell ref="E6:N6"/>
    <mergeCell ref="O6:Q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19" t="s">
        <v>43</v>
      </c>
      <c r="G1" s="1419"/>
      <c r="H1" s="1419"/>
      <c r="I1" s="4"/>
      <c r="J1" s="4"/>
      <c r="K1" s="4"/>
      <c r="L1" s="4"/>
      <c r="M1" s="4"/>
      <c r="N1" s="4"/>
      <c r="O1" s="4"/>
    </row>
    <row r="2" spans="1:15" ht="13.5" customHeight="1" x14ac:dyDescent="0.2">
      <c r="A2" s="2"/>
      <c r="B2" s="212"/>
      <c r="C2" s="1424"/>
      <c r="D2" s="1424"/>
      <c r="E2" s="1424"/>
      <c r="F2" s="1424"/>
      <c r="G2" s="1424"/>
      <c r="H2" s="4"/>
      <c r="I2" s="4"/>
      <c r="J2" s="4"/>
      <c r="K2" s="4"/>
      <c r="L2" s="4"/>
      <c r="M2" s="4"/>
      <c r="N2" s="4"/>
      <c r="O2" s="4"/>
    </row>
    <row r="3" spans="1:15" x14ac:dyDescent="0.2">
      <c r="A3" s="2"/>
      <c r="B3" s="213"/>
      <c r="C3" s="1424"/>
      <c r="D3" s="1424"/>
      <c r="E3" s="1424"/>
      <c r="F3" s="1424"/>
      <c r="G3" s="1424"/>
      <c r="H3" s="1"/>
      <c r="I3" s="4"/>
      <c r="J3" s="4"/>
      <c r="K3" s="4"/>
      <c r="L3" s="4"/>
      <c r="M3" s="4"/>
      <c r="N3" s="4"/>
      <c r="O3" s="2"/>
    </row>
    <row r="4" spans="1:15" ht="12.75" customHeight="1" x14ac:dyDescent="0.2">
      <c r="A4" s="2"/>
      <c r="B4" s="215"/>
      <c r="C4" s="1417" t="s">
        <v>477</v>
      </c>
      <c r="D4" s="1418"/>
      <c r="E4" s="1418"/>
      <c r="F4" s="1418"/>
      <c r="G4" s="1418"/>
      <c r="H4" s="1418"/>
      <c r="I4" s="4"/>
      <c r="J4" s="4"/>
      <c r="K4" s="4"/>
      <c r="L4" s="4"/>
      <c r="M4" s="17"/>
      <c r="N4" s="4"/>
      <c r="O4" s="2"/>
    </row>
    <row r="5" spans="1:15" s="7" customFormat="1" ht="16.5" customHeight="1" x14ac:dyDescent="0.2">
      <c r="A5" s="6"/>
      <c r="B5" s="214"/>
      <c r="C5" s="1418"/>
      <c r="D5" s="1418"/>
      <c r="E5" s="1418"/>
      <c r="F5" s="1418"/>
      <c r="G5" s="1418"/>
      <c r="H5" s="1418"/>
      <c r="I5" s="4"/>
      <c r="J5" s="4"/>
      <c r="K5" s="4"/>
      <c r="L5" s="4"/>
      <c r="M5" s="17"/>
      <c r="N5" s="4"/>
      <c r="O5" s="6"/>
    </row>
    <row r="6" spans="1:15" ht="11.25" customHeight="1" x14ac:dyDescent="0.2">
      <c r="A6" s="2"/>
      <c r="B6" s="215"/>
      <c r="C6" s="1418"/>
      <c r="D6" s="1418"/>
      <c r="E6" s="1418"/>
      <c r="F6" s="1418"/>
      <c r="G6" s="1418"/>
      <c r="H6" s="1418"/>
      <c r="I6" s="4"/>
      <c r="J6" s="4"/>
      <c r="K6" s="4"/>
      <c r="L6" s="4"/>
      <c r="M6" s="17"/>
      <c r="N6" s="4"/>
      <c r="O6" s="2"/>
    </row>
    <row r="7" spans="1:15" ht="11.25" customHeight="1" x14ac:dyDescent="0.2">
      <c r="A7" s="2"/>
      <c r="B7" s="215"/>
      <c r="C7" s="1418"/>
      <c r="D7" s="1418"/>
      <c r="E7" s="1418"/>
      <c r="F7" s="1418"/>
      <c r="G7" s="1418"/>
      <c r="H7" s="1418"/>
      <c r="I7" s="4"/>
      <c r="J7" s="4"/>
      <c r="K7" s="4"/>
      <c r="L7" s="4"/>
      <c r="M7" s="17"/>
      <c r="N7" s="4"/>
      <c r="O7" s="2"/>
    </row>
    <row r="8" spans="1:15" ht="117" customHeight="1" x14ac:dyDescent="0.2">
      <c r="A8" s="2"/>
      <c r="B8" s="215"/>
      <c r="C8" s="1418"/>
      <c r="D8" s="1418"/>
      <c r="E8" s="1418"/>
      <c r="F8" s="1418"/>
      <c r="G8" s="1418"/>
      <c r="H8" s="1418"/>
      <c r="I8" s="4"/>
      <c r="J8" s="4"/>
      <c r="K8" s="4"/>
      <c r="L8" s="4"/>
      <c r="M8" s="17"/>
      <c r="N8" s="4"/>
      <c r="O8" s="2"/>
    </row>
    <row r="9" spans="1:15" ht="10.5" customHeight="1" x14ac:dyDescent="0.2">
      <c r="A9" s="2"/>
      <c r="B9" s="215"/>
      <c r="C9" s="1418"/>
      <c r="D9" s="1418"/>
      <c r="E9" s="1418"/>
      <c r="F9" s="1418"/>
      <c r="G9" s="1418"/>
      <c r="H9" s="1418"/>
      <c r="I9" s="4"/>
      <c r="J9" s="4"/>
      <c r="K9" s="4"/>
      <c r="L9" s="4"/>
      <c r="M9" s="17"/>
      <c r="N9" s="3"/>
      <c r="O9" s="2"/>
    </row>
    <row r="10" spans="1:15" ht="11.25" customHeight="1" x14ac:dyDescent="0.2">
      <c r="A10" s="2"/>
      <c r="B10" s="215"/>
      <c r="C10" s="1418"/>
      <c r="D10" s="1418"/>
      <c r="E10" s="1418"/>
      <c r="F10" s="1418"/>
      <c r="G10" s="1418"/>
      <c r="H10" s="1418"/>
      <c r="I10" s="4"/>
      <c r="J10" s="4"/>
      <c r="K10" s="4"/>
      <c r="L10" s="4"/>
      <c r="M10" s="17"/>
      <c r="N10" s="3"/>
      <c r="O10" s="2"/>
    </row>
    <row r="11" spans="1:15" ht="3.75" customHeight="1" x14ac:dyDescent="0.2">
      <c r="A11" s="2"/>
      <c r="B11" s="215"/>
      <c r="C11" s="1418"/>
      <c r="D11" s="1418"/>
      <c r="E11" s="1418"/>
      <c r="F11" s="1418"/>
      <c r="G11" s="1418"/>
      <c r="H11" s="1418"/>
      <c r="I11" s="4"/>
      <c r="J11" s="4"/>
      <c r="K11" s="4"/>
      <c r="L11" s="4"/>
      <c r="M11" s="17"/>
      <c r="N11" s="3"/>
      <c r="O11" s="2"/>
    </row>
    <row r="12" spans="1:15" ht="11.25" customHeight="1" x14ac:dyDescent="0.2">
      <c r="A12" s="2"/>
      <c r="B12" s="215"/>
      <c r="C12" s="1418"/>
      <c r="D12" s="1418"/>
      <c r="E12" s="1418"/>
      <c r="F12" s="1418"/>
      <c r="G12" s="1418"/>
      <c r="H12" s="1418"/>
      <c r="I12" s="4"/>
      <c r="J12" s="4"/>
      <c r="K12" s="4"/>
      <c r="L12" s="4"/>
      <c r="M12" s="17"/>
      <c r="N12" s="3"/>
      <c r="O12" s="2"/>
    </row>
    <row r="13" spans="1:15" ht="11.25" customHeight="1" x14ac:dyDescent="0.2">
      <c r="A13" s="2"/>
      <c r="B13" s="215"/>
      <c r="C13" s="1418"/>
      <c r="D13" s="1418"/>
      <c r="E13" s="1418"/>
      <c r="F13" s="1418"/>
      <c r="G13" s="1418"/>
      <c r="H13" s="1418"/>
      <c r="I13" s="4"/>
      <c r="J13" s="4"/>
      <c r="K13" s="4"/>
      <c r="L13" s="4"/>
      <c r="M13" s="17"/>
      <c r="N13" s="3"/>
      <c r="O13" s="2"/>
    </row>
    <row r="14" spans="1:15" ht="15.75" customHeight="1" x14ac:dyDescent="0.2">
      <c r="A14" s="2"/>
      <c r="B14" s="215"/>
      <c r="C14" s="1418"/>
      <c r="D14" s="1418"/>
      <c r="E14" s="1418"/>
      <c r="F14" s="1418"/>
      <c r="G14" s="1418"/>
      <c r="H14" s="1418"/>
      <c r="I14" s="4"/>
      <c r="J14" s="4"/>
      <c r="K14" s="4"/>
      <c r="L14" s="4"/>
      <c r="M14" s="17"/>
      <c r="N14" s="3"/>
      <c r="O14" s="2"/>
    </row>
    <row r="15" spans="1:15" ht="22.5" customHeight="1" x14ac:dyDescent="0.2">
      <c r="A15" s="2"/>
      <c r="B15" s="215"/>
      <c r="C15" s="1418"/>
      <c r="D15" s="1418"/>
      <c r="E15" s="1418"/>
      <c r="F15" s="1418"/>
      <c r="G15" s="1418"/>
      <c r="H15" s="1418"/>
      <c r="I15" s="4"/>
      <c r="J15" s="4"/>
      <c r="K15" s="4"/>
      <c r="L15" s="4"/>
      <c r="M15" s="17"/>
      <c r="N15" s="3"/>
      <c r="O15" s="2"/>
    </row>
    <row r="16" spans="1:15" ht="11.25" customHeight="1" x14ac:dyDescent="0.2">
      <c r="A16" s="2"/>
      <c r="B16" s="215"/>
      <c r="C16" s="1418"/>
      <c r="D16" s="1418"/>
      <c r="E16" s="1418"/>
      <c r="F16" s="1418"/>
      <c r="G16" s="1418"/>
      <c r="H16" s="1418"/>
      <c r="I16" s="4"/>
      <c r="J16" s="4"/>
      <c r="K16" s="4"/>
      <c r="L16" s="4"/>
      <c r="M16" s="17"/>
      <c r="N16" s="3"/>
      <c r="O16" s="2"/>
    </row>
    <row r="17" spans="1:15" ht="11.25" customHeight="1" x14ac:dyDescent="0.2">
      <c r="A17" s="2"/>
      <c r="B17" s="215"/>
      <c r="C17" s="1418"/>
      <c r="D17" s="1418"/>
      <c r="E17" s="1418"/>
      <c r="F17" s="1418"/>
      <c r="G17" s="1418"/>
      <c r="H17" s="1418"/>
      <c r="I17" s="4"/>
      <c r="J17" s="4"/>
      <c r="K17" s="4"/>
      <c r="L17" s="4"/>
      <c r="M17" s="17"/>
      <c r="N17" s="3"/>
      <c r="O17" s="2"/>
    </row>
    <row r="18" spans="1:15" ht="11.25" customHeight="1" x14ac:dyDescent="0.2">
      <c r="A18" s="2"/>
      <c r="B18" s="215"/>
      <c r="C18" s="1418"/>
      <c r="D18" s="1418"/>
      <c r="E18" s="1418"/>
      <c r="F18" s="1418"/>
      <c r="G18" s="1418"/>
      <c r="H18" s="1418"/>
      <c r="I18" s="5"/>
      <c r="J18" s="5"/>
      <c r="K18" s="5"/>
      <c r="L18" s="5"/>
      <c r="M18" s="5"/>
      <c r="N18" s="3"/>
      <c r="O18" s="2"/>
    </row>
    <row r="19" spans="1:15" ht="11.25" customHeight="1" x14ac:dyDescent="0.2">
      <c r="A19" s="2"/>
      <c r="B19" s="215"/>
      <c r="C19" s="1418"/>
      <c r="D19" s="1418"/>
      <c r="E19" s="1418"/>
      <c r="F19" s="1418"/>
      <c r="G19" s="1418"/>
      <c r="H19" s="1418"/>
      <c r="I19" s="18"/>
      <c r="J19" s="18"/>
      <c r="K19" s="18"/>
      <c r="L19" s="18"/>
      <c r="M19" s="18"/>
      <c r="N19" s="3"/>
      <c r="O19" s="2"/>
    </row>
    <row r="20" spans="1:15" ht="11.25" customHeight="1" x14ac:dyDescent="0.2">
      <c r="A20" s="2"/>
      <c r="B20" s="215"/>
      <c r="C20" s="1418"/>
      <c r="D20" s="1418"/>
      <c r="E20" s="1418"/>
      <c r="F20" s="1418"/>
      <c r="G20" s="1418"/>
      <c r="H20" s="1418"/>
      <c r="I20" s="11"/>
      <c r="J20" s="11"/>
      <c r="K20" s="11"/>
      <c r="L20" s="11"/>
      <c r="M20" s="11"/>
      <c r="N20" s="3"/>
      <c r="O20" s="2"/>
    </row>
    <row r="21" spans="1:15" ht="11.25" customHeight="1" x14ac:dyDescent="0.2">
      <c r="A21" s="2"/>
      <c r="B21" s="215"/>
      <c r="C21" s="1418"/>
      <c r="D21" s="1418"/>
      <c r="E21" s="1418"/>
      <c r="F21" s="1418"/>
      <c r="G21" s="1418"/>
      <c r="H21" s="1418"/>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9"/>
      <c r="N28" s="293"/>
      <c r="O28" s="2"/>
    </row>
    <row r="29" spans="1:15" ht="16.5" customHeight="1" x14ac:dyDescent="0.2">
      <c r="A29" s="2"/>
      <c r="B29" s="215"/>
      <c r="C29" s="9"/>
      <c r="D29" s="13"/>
      <c r="E29" s="15"/>
      <c r="F29" s="13"/>
      <c r="G29" s="10"/>
      <c r="H29" s="13"/>
      <c r="I29" s="649" t="s">
        <v>380</v>
      </c>
      <c r="J29" s="13"/>
      <c r="K29" s="13"/>
      <c r="L29" s="13"/>
      <c r="M29" s="439"/>
      <c r="N29" s="294"/>
      <c r="O29" s="2"/>
    </row>
    <row r="30" spans="1:15" ht="10.5" customHeight="1" x14ac:dyDescent="0.2">
      <c r="A30" s="2"/>
      <c r="B30" s="215"/>
      <c r="C30" s="9"/>
      <c r="D30" s="13"/>
      <c r="E30" s="15"/>
      <c r="F30" s="13"/>
      <c r="G30" s="10"/>
      <c r="H30" s="13"/>
      <c r="I30" s="13"/>
      <c r="J30" s="13"/>
      <c r="K30" s="13"/>
      <c r="L30" s="13"/>
      <c r="M30" s="439"/>
      <c r="N30" s="294"/>
      <c r="O30" s="2"/>
    </row>
    <row r="31" spans="1:15" ht="16.5" customHeight="1" x14ac:dyDescent="0.2">
      <c r="A31" s="2"/>
      <c r="B31" s="215"/>
      <c r="C31" s="12"/>
      <c r="D31" s="13"/>
      <c r="E31" s="8"/>
      <c r="F31" s="11"/>
      <c r="G31" s="10"/>
      <c r="H31" s="11"/>
      <c r="I31" s="1412" t="s">
        <v>46</v>
      </c>
      <c r="J31" s="1412"/>
      <c r="K31" s="1422">
        <f>+capa!H27</f>
        <v>43556</v>
      </c>
      <c r="L31" s="1423"/>
      <c r="M31" s="439"/>
      <c r="N31" s="295"/>
      <c r="O31" s="2"/>
    </row>
    <row r="32" spans="1:15" ht="10.5" customHeight="1" x14ac:dyDescent="0.2">
      <c r="A32" s="2"/>
      <c r="B32" s="215"/>
      <c r="C32" s="12"/>
      <c r="D32" s="13"/>
      <c r="E32" s="8"/>
      <c r="F32" s="11"/>
      <c r="G32" s="10"/>
      <c r="H32" s="11"/>
      <c r="I32" s="202"/>
      <c r="J32" s="202"/>
      <c r="K32" s="201"/>
      <c r="L32" s="201"/>
      <c r="M32" s="439"/>
      <c r="N32" s="295"/>
      <c r="O32" s="2"/>
    </row>
    <row r="33" spans="1:15" ht="16.5" customHeight="1" x14ac:dyDescent="0.2">
      <c r="A33" s="2"/>
      <c r="B33" s="215"/>
      <c r="C33" s="9"/>
      <c r="D33" s="13"/>
      <c r="E33" s="15"/>
      <c r="F33" s="13"/>
      <c r="G33" s="10"/>
      <c r="H33" s="13"/>
      <c r="I33" s="1420" t="s">
        <v>376</v>
      </c>
      <c r="J33" s="1421"/>
      <c r="K33" s="1421"/>
      <c r="L33" s="1421"/>
      <c r="M33" s="439"/>
      <c r="N33" s="294"/>
      <c r="O33" s="2"/>
    </row>
    <row r="34" spans="1:15" s="91" customFormat="1" ht="14.25" customHeight="1" x14ac:dyDescent="0.2">
      <c r="A34" s="2"/>
      <c r="B34" s="215"/>
      <c r="C34" s="9"/>
      <c r="D34" s="13"/>
      <c r="E34" s="15"/>
      <c r="F34" s="13"/>
      <c r="G34" s="883"/>
      <c r="H34" s="13"/>
      <c r="I34" s="176"/>
      <c r="J34" s="882"/>
      <c r="K34" s="882"/>
      <c r="L34" s="882"/>
      <c r="M34" s="439"/>
      <c r="N34" s="294"/>
      <c r="O34" s="2"/>
    </row>
    <row r="35" spans="1:15" s="91" customFormat="1" ht="20.25" customHeight="1" x14ac:dyDescent="0.2">
      <c r="A35" s="2"/>
      <c r="B35" s="215"/>
      <c r="C35" s="169"/>
      <c r="D35" s="13"/>
      <c r="E35" s="884"/>
      <c r="F35" s="11"/>
      <c r="G35" s="883"/>
      <c r="H35" s="11"/>
      <c r="I35" s="1415" t="s">
        <v>378</v>
      </c>
      <c r="J35" s="1415"/>
      <c r="K35" s="1415"/>
      <c r="L35" s="1415"/>
      <c r="M35" s="439"/>
      <c r="N35" s="295"/>
      <c r="O35" s="2"/>
    </row>
    <row r="36" spans="1:15" s="91" customFormat="1" ht="12.75" customHeight="1" x14ac:dyDescent="0.2">
      <c r="A36" s="2"/>
      <c r="B36" s="215"/>
      <c r="C36" s="169"/>
      <c r="D36" s="13"/>
      <c r="E36" s="884"/>
      <c r="F36" s="11"/>
      <c r="G36" s="883"/>
      <c r="H36" s="11"/>
      <c r="I36" s="879" t="s">
        <v>377</v>
      </c>
      <c r="J36" s="879"/>
      <c r="K36" s="879"/>
      <c r="L36" s="879"/>
      <c r="M36" s="439"/>
      <c r="N36" s="295"/>
      <c r="O36" s="2"/>
    </row>
    <row r="37" spans="1:15" s="91" customFormat="1" ht="12.75" customHeight="1" x14ac:dyDescent="0.2">
      <c r="A37" s="2"/>
      <c r="B37" s="215"/>
      <c r="C37" s="169"/>
      <c r="D37" s="13"/>
      <c r="E37" s="884"/>
      <c r="F37" s="11"/>
      <c r="G37" s="883"/>
      <c r="H37" s="11"/>
      <c r="I37" s="1416" t="s">
        <v>463</v>
      </c>
      <c r="J37" s="1416"/>
      <c r="K37" s="1416"/>
      <c r="L37" s="1416"/>
      <c r="M37" s="439"/>
      <c r="N37" s="295"/>
      <c r="O37" s="2"/>
    </row>
    <row r="38" spans="1:15" s="91" customFormat="1" ht="20.25" customHeight="1" x14ac:dyDescent="0.2">
      <c r="A38" s="2"/>
      <c r="B38" s="215"/>
      <c r="C38" s="9"/>
      <c r="D38" s="13"/>
      <c r="E38" s="15"/>
      <c r="F38" s="13"/>
      <c r="G38" s="335"/>
      <c r="H38" s="13"/>
      <c r="I38" s="1413" t="s">
        <v>431</v>
      </c>
      <c r="J38" s="1413"/>
      <c r="K38" s="1413"/>
      <c r="L38" s="879"/>
      <c r="M38" s="439"/>
      <c r="N38" s="294"/>
      <c r="O38" s="2"/>
    </row>
    <row r="39" spans="1:15" ht="19.5" customHeight="1" x14ac:dyDescent="0.2">
      <c r="A39" s="2"/>
      <c r="B39" s="215"/>
      <c r="C39" s="12"/>
      <c r="D39" s="13"/>
      <c r="E39" s="8"/>
      <c r="F39" s="11"/>
      <c r="G39" s="10"/>
      <c r="H39" s="11"/>
      <c r="I39" s="1413" t="s">
        <v>454</v>
      </c>
      <c r="J39" s="1413"/>
      <c r="K39" s="1413"/>
      <c r="L39" s="1413"/>
      <c r="M39" s="439"/>
      <c r="N39" s="295"/>
      <c r="O39" s="2"/>
    </row>
    <row r="40" spans="1:15" ht="14.25" customHeight="1" x14ac:dyDescent="0.2">
      <c r="A40" s="2"/>
      <c r="B40" s="215"/>
      <c r="C40" s="12"/>
      <c r="D40" s="13"/>
      <c r="E40" s="8"/>
      <c r="F40" s="11"/>
      <c r="G40" s="10"/>
      <c r="H40" s="11"/>
      <c r="I40" s="879"/>
      <c r="J40" s="879"/>
      <c r="K40" s="879"/>
      <c r="L40" s="879"/>
      <c r="M40" s="439"/>
      <c r="N40" s="295"/>
      <c r="O40" s="2"/>
    </row>
    <row r="41" spans="1:15" ht="12.75" customHeight="1" x14ac:dyDescent="0.2">
      <c r="A41" s="2"/>
      <c r="B41" s="215"/>
      <c r="C41" s="12"/>
      <c r="D41" s="13"/>
      <c r="E41" s="8"/>
      <c r="F41" s="11"/>
      <c r="G41" s="10"/>
      <c r="H41" s="11"/>
      <c r="I41" s="1414" t="s">
        <v>50</v>
      </c>
      <c r="J41" s="1414"/>
      <c r="K41" s="1414"/>
      <c r="L41" s="1414"/>
      <c r="M41" s="439"/>
      <c r="N41" s="295"/>
      <c r="O41" s="2"/>
    </row>
    <row r="42" spans="1:15" ht="14.25" customHeight="1" x14ac:dyDescent="0.2">
      <c r="A42" s="2"/>
      <c r="B42" s="215"/>
      <c r="C42" s="9"/>
      <c r="D42" s="13"/>
      <c r="E42" s="15"/>
      <c r="F42" s="13"/>
      <c r="G42" s="10"/>
      <c r="H42" s="13"/>
      <c r="I42" s="880"/>
      <c r="J42" s="880"/>
      <c r="K42" s="880"/>
      <c r="L42" s="880"/>
      <c r="M42" s="439"/>
      <c r="N42" s="294"/>
      <c r="O42" s="2"/>
    </row>
    <row r="43" spans="1:15" ht="15" customHeight="1" x14ac:dyDescent="0.2">
      <c r="A43" s="2"/>
      <c r="B43" s="215"/>
      <c r="C43" s="12"/>
      <c r="D43" s="13"/>
      <c r="E43" s="8"/>
      <c r="F43" s="11"/>
      <c r="G43" s="10"/>
      <c r="H43" s="11"/>
      <c r="I43" s="878" t="s">
        <v>23</v>
      </c>
      <c r="J43" s="878"/>
      <c r="K43" s="878"/>
      <c r="L43" s="878"/>
      <c r="M43" s="439"/>
      <c r="N43" s="295"/>
      <c r="O43" s="2"/>
    </row>
    <row r="44" spans="1:15" ht="14.25" customHeight="1" x14ac:dyDescent="0.2">
      <c r="A44" s="2"/>
      <c r="B44" s="215"/>
      <c r="C44" s="12"/>
      <c r="D44" s="13"/>
      <c r="E44" s="8"/>
      <c r="F44" s="11"/>
      <c r="G44" s="10"/>
      <c r="H44" s="11"/>
      <c r="I44" s="200"/>
      <c r="J44" s="200"/>
      <c r="K44" s="200"/>
      <c r="L44" s="200"/>
      <c r="M44" s="439"/>
      <c r="N44" s="295"/>
      <c r="O44" s="2"/>
    </row>
    <row r="45" spans="1:15" ht="16.5" customHeight="1" x14ac:dyDescent="0.2">
      <c r="A45" s="2"/>
      <c r="B45" s="215"/>
      <c r="C45" s="12"/>
      <c r="D45" s="13"/>
      <c r="E45" s="8"/>
      <c r="F45" s="11"/>
      <c r="G45" s="10"/>
      <c r="H45" s="11"/>
      <c r="I45" s="1412" t="s">
        <v>19</v>
      </c>
      <c r="J45" s="1412"/>
      <c r="K45" s="1412"/>
      <c r="L45" s="1412"/>
      <c r="M45" s="439"/>
      <c r="N45" s="295"/>
      <c r="O45" s="2"/>
    </row>
    <row r="46" spans="1:15" ht="14.25" customHeight="1" x14ac:dyDescent="0.2">
      <c r="A46" s="2"/>
      <c r="B46" s="215"/>
      <c r="C46" s="9"/>
      <c r="D46" s="13"/>
      <c r="E46" s="15"/>
      <c r="F46" s="13"/>
      <c r="G46" s="10"/>
      <c r="H46" s="13"/>
      <c r="I46" s="202"/>
      <c r="J46" s="202"/>
      <c r="K46" s="202"/>
      <c r="L46" s="202"/>
      <c r="M46" s="439"/>
      <c r="N46" s="294"/>
      <c r="O46" s="2"/>
    </row>
    <row r="47" spans="1:15" ht="16.5" customHeight="1" x14ac:dyDescent="0.2">
      <c r="A47" s="2"/>
      <c r="B47" s="215"/>
      <c r="C47" s="12"/>
      <c r="D47" s="13"/>
      <c r="E47" s="8"/>
      <c r="F47" s="521"/>
      <c r="G47" s="801"/>
      <c r="H47" s="521"/>
      <c r="I47" s="1411" t="s">
        <v>10</v>
      </c>
      <c r="J47" s="1411"/>
      <c r="K47" s="1411"/>
      <c r="L47" s="1411"/>
      <c r="M47" s="439"/>
      <c r="N47" s="295"/>
      <c r="O47" s="2"/>
    </row>
    <row r="48" spans="1:15" ht="12.75" customHeight="1" x14ac:dyDescent="0.2">
      <c r="A48" s="2"/>
      <c r="B48" s="215"/>
      <c r="C48" s="9"/>
      <c r="D48" s="13"/>
      <c r="E48" s="15"/>
      <c r="F48" s="881"/>
      <c r="G48" s="801"/>
      <c r="H48" s="881"/>
      <c r="I48" s="439"/>
      <c r="J48" s="439"/>
      <c r="K48" s="439"/>
      <c r="L48" s="439"/>
      <c r="M48" s="439"/>
      <c r="N48" s="294"/>
      <c r="O48" s="2"/>
    </row>
    <row r="49" spans="1:15" ht="22.5" customHeight="1" x14ac:dyDescent="0.2">
      <c r="A49" s="2"/>
      <c r="B49" s="215"/>
      <c r="C49" s="9"/>
      <c r="D49" s="13"/>
      <c r="E49" s="15"/>
      <c r="F49" s="881"/>
      <c r="G49" s="801"/>
      <c r="H49" s="881"/>
      <c r="I49" s="439"/>
      <c r="J49" s="439"/>
      <c r="K49" s="439"/>
      <c r="L49" s="439"/>
      <c r="M49" s="439"/>
      <c r="N49" s="294"/>
      <c r="O49" s="2"/>
    </row>
    <row r="50" spans="1:15" ht="20.25" customHeight="1" x14ac:dyDescent="0.2">
      <c r="A50" s="2"/>
      <c r="B50" s="215"/>
      <c r="C50" s="710"/>
      <c r="D50" s="13"/>
      <c r="E50" s="8"/>
      <c r="F50" s="521"/>
      <c r="G50" s="801"/>
      <c r="H50" s="521"/>
      <c r="I50" s="439"/>
      <c r="J50" s="439"/>
      <c r="K50" s="439"/>
      <c r="L50" s="439"/>
      <c r="M50" s="439"/>
      <c r="N50" s="295"/>
      <c r="O50" s="2"/>
    </row>
    <row r="51" spans="1:15" x14ac:dyDescent="0.2">
      <c r="A51" s="2"/>
      <c r="B51" s="331">
        <v>2</v>
      </c>
      <c r="C51" s="1410">
        <v>43556</v>
      </c>
      <c r="D51" s="1410"/>
      <c r="E51" s="1410"/>
      <c r="F51" s="1410"/>
      <c r="G51" s="1410"/>
      <c r="H51" s="1410"/>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election activeCell="B1" sqref="B1"/>
    </sheetView>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7"/>
      <c r="D1" s="729"/>
      <c r="E1" s="98"/>
      <c r="F1" s="98"/>
      <c r="G1" s="728" t="s">
        <v>476</v>
      </c>
      <c r="H1" s="98"/>
      <c r="I1" s="730"/>
      <c r="J1" s="98"/>
      <c r="K1" s="98"/>
      <c r="L1" s="95"/>
    </row>
    <row r="2" spans="1:12" ht="6" customHeight="1" x14ac:dyDescent="0.2">
      <c r="A2" s="320"/>
      <c r="B2" s="1068"/>
      <c r="C2" s="731"/>
      <c r="D2" s="731"/>
      <c r="E2" s="732"/>
      <c r="F2" s="732"/>
      <c r="G2" s="732"/>
      <c r="H2" s="732"/>
      <c r="I2" s="733"/>
      <c r="J2" s="706"/>
      <c r="K2" s="706"/>
      <c r="L2" s="95"/>
    </row>
    <row r="3" spans="1:12" ht="6" customHeight="1" thickBot="1" x14ac:dyDescent="0.25">
      <c r="A3" s="320"/>
      <c r="B3" s="1069"/>
      <c r="C3" s="98"/>
      <c r="D3" s="98"/>
      <c r="E3" s="98"/>
      <c r="F3" s="98"/>
      <c r="G3" s="98"/>
      <c r="H3" s="98"/>
      <c r="I3" s="98"/>
      <c r="J3" s="98"/>
      <c r="K3" s="98"/>
      <c r="L3" s="95"/>
    </row>
    <row r="4" spans="1:12" s="100" customFormat="1" ht="13.5" customHeight="1" thickBot="1" x14ac:dyDescent="0.25">
      <c r="A4" s="350"/>
      <c r="B4" s="1069"/>
      <c r="C4" s="1682" t="s">
        <v>434</v>
      </c>
      <c r="D4" s="1683"/>
      <c r="E4" s="1683"/>
      <c r="F4" s="1683"/>
      <c r="G4" s="1683"/>
      <c r="H4" s="1683"/>
      <c r="I4" s="1683"/>
      <c r="J4" s="1684"/>
      <c r="K4" s="98"/>
      <c r="L4" s="99"/>
    </row>
    <row r="5" spans="1:12" ht="15.75" customHeight="1" x14ac:dyDescent="0.2">
      <c r="A5" s="320"/>
      <c r="B5" s="1069"/>
      <c r="C5" s="734" t="s">
        <v>433</v>
      </c>
      <c r="D5" s="101"/>
      <c r="E5" s="101"/>
      <c r="F5" s="101"/>
      <c r="G5" s="101"/>
      <c r="H5" s="101"/>
      <c r="I5" s="101"/>
      <c r="J5" s="735"/>
      <c r="K5" s="98"/>
      <c r="L5" s="95"/>
    </row>
    <row r="6" spans="1:12" ht="12" customHeight="1" x14ac:dyDescent="0.2">
      <c r="A6" s="320"/>
      <c r="B6" s="1069"/>
      <c r="C6" s="101"/>
      <c r="D6" s="101"/>
      <c r="E6" s="736"/>
      <c r="F6" s="736"/>
      <c r="G6" s="736"/>
      <c r="H6" s="736"/>
      <c r="I6" s="736"/>
      <c r="J6" s="737"/>
      <c r="K6" s="98"/>
      <c r="L6" s="95"/>
    </row>
    <row r="7" spans="1:12" ht="24" customHeight="1" x14ac:dyDescent="0.2">
      <c r="A7" s="320"/>
      <c r="B7" s="1069"/>
      <c r="C7" s="1685" t="s">
        <v>647</v>
      </c>
      <c r="D7" s="1686"/>
      <c r="E7" s="1037" t="s">
        <v>67</v>
      </c>
      <c r="F7" s="1037" t="s">
        <v>359</v>
      </c>
      <c r="G7" s="102" t="s">
        <v>360</v>
      </c>
      <c r="H7" s="102" t="s">
        <v>361</v>
      </c>
      <c r="I7" s="102"/>
      <c r="J7" s="738"/>
      <c r="K7" s="1074"/>
      <c r="L7" s="103"/>
    </row>
    <row r="8" spans="1:12" s="744" customFormat="1" ht="3" customHeight="1" x14ac:dyDescent="0.2">
      <c r="A8" s="739"/>
      <c r="B8" s="1069"/>
      <c r="C8" s="104"/>
      <c r="D8" s="740"/>
      <c r="E8" s="741"/>
      <c r="F8" s="742"/>
      <c r="G8" s="740"/>
      <c r="H8" s="740"/>
      <c r="I8" s="740"/>
      <c r="J8" s="740"/>
      <c r="K8" s="1075"/>
      <c r="L8" s="743"/>
    </row>
    <row r="9" spans="1:12" s="108" customFormat="1" ht="12.75" customHeight="1" x14ac:dyDescent="0.2">
      <c r="A9" s="351"/>
      <c r="B9" s="1069"/>
      <c r="C9" s="106" t="s">
        <v>192</v>
      </c>
      <c r="D9" s="683" t="s">
        <v>192</v>
      </c>
      <c r="E9" s="703">
        <f>VLOOKUP($D9,[2]quadro!$D$4:$V$50,16,0)</f>
        <v>3.2</v>
      </c>
      <c r="F9" s="703">
        <f>VLOOKUP($D9,[2]quadro!$D$4:$V$50,17,0)</f>
        <v>5.6</v>
      </c>
      <c r="G9" s="703">
        <f>VLOOKUP($D9,[2]quadro!$D$4:$V$50,18,0)</f>
        <v>3.4</v>
      </c>
      <c r="H9" s="703">
        <f>VLOOKUP($D9,[2]quadro!$D$4:$V$50,19,0)</f>
        <v>2.9</v>
      </c>
      <c r="I9" s="107">
        <f>IFERROR(H9/G9,":")</f>
        <v>0.8529411764705882</v>
      </c>
      <c r="J9" s="745"/>
      <c r="K9" s="1076"/>
      <c r="L9" s="105"/>
    </row>
    <row r="10" spans="1:12" ht="12.75" customHeight="1" x14ac:dyDescent="0.2">
      <c r="A10" s="320"/>
      <c r="B10" s="1069"/>
      <c r="C10" s="106" t="s">
        <v>193</v>
      </c>
      <c r="D10" s="683" t="s">
        <v>193</v>
      </c>
      <c r="E10" s="703">
        <f>VLOOKUP($D10,[2]quadro!$D$4:$V$50,16,0)</f>
        <v>4.8</v>
      </c>
      <c r="F10" s="703">
        <f>VLOOKUP($D10,[2]quadro!$D$4:$V$50,17,0)</f>
        <v>8</v>
      </c>
      <c r="G10" s="703">
        <f>VLOOKUP($D10,[2]quadro!$D$4:$V$50,18,0)</f>
        <v>5</v>
      </c>
      <c r="H10" s="703">
        <f>VLOOKUP($D10,[2]quadro!$D$4:$V$50,19,0)</f>
        <v>4.7</v>
      </c>
      <c r="I10" s="107">
        <f t="shared" ref="I10:I39" si="0">IFERROR(H10/G10,":")</f>
        <v>0.94000000000000006</v>
      </c>
      <c r="J10" s="745"/>
      <c r="K10" s="1077"/>
      <c r="L10" s="97"/>
    </row>
    <row r="11" spans="1:12" ht="12.75" customHeight="1" x14ac:dyDescent="0.2">
      <c r="A11" s="320"/>
      <c r="B11" s="1069"/>
      <c r="C11" s="106" t="s">
        <v>194</v>
      </c>
      <c r="D11" s="683" t="s">
        <v>194</v>
      </c>
      <c r="E11" s="703">
        <f>VLOOKUP($D11,[2]quadro!$D$4:$V$50,16,0)</f>
        <v>5.7</v>
      </c>
      <c r="F11" s="703">
        <f>VLOOKUP($D11,[2]quadro!$D$4:$V$50,17,0)</f>
        <v>12.8</v>
      </c>
      <c r="G11" s="703">
        <f>VLOOKUP($D11,[2]quadro!$D$4:$V$50,18,0)</f>
        <v>6.2</v>
      </c>
      <c r="H11" s="703">
        <f>VLOOKUP($D11,[2]quadro!$D$4:$V$50,19,0)</f>
        <v>5.3</v>
      </c>
      <c r="I11" s="107">
        <f t="shared" si="0"/>
        <v>0.85483870967741926</v>
      </c>
      <c r="J11" s="745"/>
      <c r="K11" s="1077"/>
      <c r="L11" s="97"/>
    </row>
    <row r="12" spans="1:12" ht="12.75" customHeight="1" x14ac:dyDescent="0.2">
      <c r="A12" s="320"/>
      <c r="B12" s="1069"/>
      <c r="C12" s="106" t="s">
        <v>208</v>
      </c>
      <c r="D12" s="683" t="s">
        <v>475</v>
      </c>
      <c r="E12" s="703">
        <f>VLOOKUP($D12,[2]quadro!$D$4:$V$50,16,0)</f>
        <v>1.9</v>
      </c>
      <c r="F12" s="703">
        <f>VLOOKUP($D12,[2]quadro!$D$4:$V$50,17,0)</f>
        <v>6.3</v>
      </c>
      <c r="G12" s="703">
        <f>VLOOKUP($D12,[2]quadro!$D$4:$V$50,18,0)</f>
        <v>1.8</v>
      </c>
      <c r="H12" s="703">
        <f>VLOOKUP($D12,[2]quadro!$D$4:$V$50,19,0)</f>
        <v>2.1</v>
      </c>
      <c r="I12" s="107">
        <f>IFERROR(H12/G12,":")</f>
        <v>1.1666666666666667</v>
      </c>
      <c r="J12" s="745"/>
      <c r="K12" s="1077"/>
      <c r="L12" s="97"/>
    </row>
    <row r="13" spans="1:12" ht="12.75" customHeight="1" x14ac:dyDescent="0.2">
      <c r="A13" s="320"/>
      <c r="B13" s="1069"/>
      <c r="C13" s="106" t="s">
        <v>334</v>
      </c>
      <c r="D13" s="683" t="s">
        <v>334</v>
      </c>
      <c r="E13" s="703">
        <f>VLOOKUP($D13,[2]quadro!$D$4:$V$50,16,0)</f>
        <v>7</v>
      </c>
      <c r="F13" s="703" t="str">
        <f>VLOOKUP($D13,[2]quadro!$D$4:$V$50,17,0)</f>
        <v>:</v>
      </c>
      <c r="G13" s="703">
        <f>VLOOKUP($D13,[2]quadro!$D$4:$V$50,18,0)</f>
        <v>6.9</v>
      </c>
      <c r="H13" s="703">
        <f>VLOOKUP($D13,[2]quadro!$D$4:$V$50,19,0)</f>
        <v>7</v>
      </c>
      <c r="I13" s="107">
        <f t="shared" si="0"/>
        <v>1.0144927536231882</v>
      </c>
      <c r="J13" s="745"/>
      <c r="K13" s="1077"/>
      <c r="L13" s="97"/>
    </row>
    <row r="14" spans="1:12" ht="12.75" customHeight="1" x14ac:dyDescent="0.2">
      <c r="A14" s="320"/>
      <c r="B14" s="1069"/>
      <c r="C14" s="106"/>
      <c r="D14" s="683" t="s">
        <v>342</v>
      </c>
      <c r="E14" s="703">
        <f>VLOOKUP($D14,[2]quadro!$D$4:$V$50,16,0)</f>
        <v>7.4</v>
      </c>
      <c r="F14" s="703">
        <f>VLOOKUP($D14,[2]quadro!$D$4:$V$50,17,0)</f>
        <v>21.3</v>
      </c>
      <c r="G14" s="703">
        <f>VLOOKUP($D14,[2]quadro!$D$4:$V$50,18,0)</f>
        <v>6.7</v>
      </c>
      <c r="H14" s="703">
        <f>VLOOKUP($D14,[2]quadro!$D$4:$V$50,19,0)</f>
        <v>8.1</v>
      </c>
      <c r="I14" s="107">
        <f t="shared" si="0"/>
        <v>1.208955223880597</v>
      </c>
      <c r="J14" s="745"/>
      <c r="K14" s="1077"/>
      <c r="L14" s="97"/>
    </row>
    <row r="15" spans="1:12" ht="12.75" customHeight="1" x14ac:dyDescent="0.2">
      <c r="A15" s="320"/>
      <c r="B15" s="1069"/>
      <c r="C15" s="106" t="s">
        <v>195</v>
      </c>
      <c r="D15" s="683" t="s">
        <v>195</v>
      </c>
      <c r="E15" s="703">
        <f>VLOOKUP($D15,[2]quadro!$D$4:$V$50,16,0)</f>
        <v>5.7</v>
      </c>
      <c r="F15" s="703">
        <f>VLOOKUP($D15,[2]quadro!$D$4:$V$50,17,0)</f>
        <v>11.8</v>
      </c>
      <c r="G15" s="703">
        <f>VLOOKUP($D15,[2]quadro!$D$4:$V$50,18,0)</f>
        <v>5.3</v>
      </c>
      <c r="H15" s="703">
        <f>VLOOKUP($D15,[2]quadro!$D$4:$V$50,19,0)</f>
        <v>6.3</v>
      </c>
      <c r="I15" s="107">
        <f t="shared" si="0"/>
        <v>1.1886792452830188</v>
      </c>
      <c r="J15" s="745"/>
      <c r="K15" s="1077"/>
      <c r="L15" s="97"/>
    </row>
    <row r="16" spans="1:12" ht="12.75" customHeight="1" x14ac:dyDescent="0.2">
      <c r="A16" s="320"/>
      <c r="B16" s="1069"/>
      <c r="C16" s="106" t="s">
        <v>335</v>
      </c>
      <c r="D16" s="683" t="s">
        <v>343</v>
      </c>
      <c r="E16" s="703">
        <f>VLOOKUP($D16,[2]quadro!$D$4:$V$50,16,0)</f>
        <v>4.4000000000000004</v>
      </c>
      <c r="F16" s="703">
        <f>VLOOKUP($D16,[2]quadro!$D$4:$V$50,17,0)</f>
        <v>7.8</v>
      </c>
      <c r="G16" s="703">
        <f>VLOOKUP($D16,[2]quadro!$D$4:$V$50,18,0)</f>
        <v>3.6</v>
      </c>
      <c r="H16" s="703">
        <f>VLOOKUP($D16,[2]quadro!$D$4:$V$50,19,0)</f>
        <v>5.3</v>
      </c>
      <c r="I16" s="107">
        <f t="shared" si="0"/>
        <v>1.4722222222222221</v>
      </c>
      <c r="J16" s="745"/>
      <c r="K16" s="1077"/>
      <c r="L16" s="97"/>
    </row>
    <row r="17" spans="1:12" ht="12.75" customHeight="1" x14ac:dyDescent="0.2">
      <c r="A17" s="320"/>
      <c r="B17" s="1069"/>
      <c r="C17" s="106" t="s">
        <v>196</v>
      </c>
      <c r="D17" s="683" t="s">
        <v>196</v>
      </c>
      <c r="E17" s="703">
        <f>VLOOKUP($D17,[2]quadro!$D$4:$V$50,16,0)</f>
        <v>14</v>
      </c>
      <c r="F17" s="703">
        <f>VLOOKUP($D17,[2]quadro!$D$4:$V$50,17,0)</f>
        <v>33.700000000000003</v>
      </c>
      <c r="G17" s="703">
        <f>VLOOKUP($D17,[2]quadro!$D$4:$V$50,18,0)</f>
        <v>12.3</v>
      </c>
      <c r="H17" s="703">
        <f>VLOOKUP($D17,[2]quadro!$D$4:$V$50,19,0)</f>
        <v>16</v>
      </c>
      <c r="I17" s="107">
        <f t="shared" si="0"/>
        <v>1.3008130081300813</v>
      </c>
      <c r="J17" s="745"/>
      <c r="K17" s="1077"/>
      <c r="L17" s="97"/>
    </row>
    <row r="18" spans="1:12" ht="12.75" customHeight="1" x14ac:dyDescent="0.2">
      <c r="A18" s="320"/>
      <c r="B18" s="1069"/>
      <c r="C18" s="106" t="s">
        <v>336</v>
      </c>
      <c r="D18" s="683" t="s">
        <v>336</v>
      </c>
      <c r="E18" s="703">
        <f>VLOOKUP($D18,[2]quadro!$D$4:$V$50,16,0)</f>
        <v>4.5999999999999996</v>
      </c>
      <c r="F18" s="703">
        <f>VLOOKUP($D18,[2]quadro!$D$4:$V$50,17,0)</f>
        <v>7.1</v>
      </c>
      <c r="G18" s="703">
        <f>VLOOKUP($D18,[2]quadro!$D$4:$V$50,18,0)</f>
        <v>4.5</v>
      </c>
      <c r="H18" s="703">
        <f>VLOOKUP($D18,[2]quadro!$D$4:$V$50,19,0)</f>
        <v>4.8</v>
      </c>
      <c r="I18" s="107">
        <f t="shared" si="0"/>
        <v>1.0666666666666667</v>
      </c>
      <c r="J18" s="745"/>
      <c r="K18" s="1077"/>
      <c r="L18" s="97"/>
    </row>
    <row r="19" spans="1:12" ht="12.75" customHeight="1" x14ac:dyDescent="0.2">
      <c r="A19" s="320"/>
      <c r="B19" s="1069"/>
      <c r="C19" s="106" t="s">
        <v>197</v>
      </c>
      <c r="D19" s="683" t="s">
        <v>197</v>
      </c>
      <c r="E19" s="703">
        <f>VLOOKUP($D19,[2]quadro!$D$4:$V$50,16,0)</f>
        <v>6.6</v>
      </c>
      <c r="F19" s="703">
        <f>VLOOKUP($D19,[2]quadro!$D$4:$V$50,17,0)</f>
        <v>16.5</v>
      </c>
      <c r="G19" s="703">
        <f>VLOOKUP($D19,[2]quadro!$D$4:$V$50,18,0)</f>
        <v>7</v>
      </c>
      <c r="H19" s="703">
        <f>VLOOKUP($D19,[2]quadro!$D$4:$V$50,19,0)</f>
        <v>6.2</v>
      </c>
      <c r="I19" s="107">
        <f t="shared" si="0"/>
        <v>0.88571428571428579</v>
      </c>
      <c r="J19" s="745"/>
      <c r="K19" s="1077"/>
      <c r="L19" s="97"/>
    </row>
    <row r="20" spans="1:12" ht="12.75" customHeight="1" x14ac:dyDescent="0.2">
      <c r="A20" s="320"/>
      <c r="B20" s="1069"/>
      <c r="C20" s="106" t="s">
        <v>198</v>
      </c>
      <c r="D20" s="683" t="s">
        <v>198</v>
      </c>
      <c r="E20" s="703">
        <f>VLOOKUP($D20,[2]quadro!$D$4:$V$50,16,0)</f>
        <v>8.8000000000000007</v>
      </c>
      <c r="F20" s="703">
        <f>VLOOKUP($D20,[2]quadro!$D$4:$V$50,17,0)</f>
        <v>20.2</v>
      </c>
      <c r="G20" s="703">
        <f>VLOOKUP($D20,[2]quadro!$D$4:$V$50,18,0)</f>
        <v>8.8000000000000007</v>
      </c>
      <c r="H20" s="703">
        <f>VLOOKUP($D20,[2]quadro!$D$4:$V$50,19,0)</f>
        <v>8.8000000000000007</v>
      </c>
      <c r="I20" s="107">
        <f t="shared" si="0"/>
        <v>1</v>
      </c>
      <c r="J20" s="745"/>
      <c r="K20" s="1077"/>
      <c r="L20" s="97"/>
    </row>
    <row r="21" spans="1:12" s="110" customFormat="1" ht="12.75" customHeight="1" x14ac:dyDescent="0.2">
      <c r="A21" s="352"/>
      <c r="B21" s="1069"/>
      <c r="C21" s="106" t="s">
        <v>318</v>
      </c>
      <c r="D21" s="683" t="s">
        <v>337</v>
      </c>
      <c r="E21" s="703">
        <f>VLOOKUP($D21,[2]quadro!$D$4:$V$50,16,0)</f>
        <v>18.5</v>
      </c>
      <c r="F21" s="703">
        <f>VLOOKUP($D21,[2]quadro!$D$4:$V$50,17,0)</f>
        <v>39.700000000000003</v>
      </c>
      <c r="G21" s="703">
        <f>VLOOKUP($D21,[2]quadro!$D$4:$V$50,18,0)</f>
        <v>14.5</v>
      </c>
      <c r="H21" s="703">
        <f>VLOOKUP($D21,[2]quadro!$D$4:$V$50,19,0)</f>
        <v>23.6</v>
      </c>
      <c r="I21" s="107">
        <f t="shared" si="0"/>
        <v>1.6275862068965519</v>
      </c>
      <c r="J21" s="746"/>
      <c r="K21" s="1078"/>
      <c r="L21" s="109"/>
    </row>
    <row r="22" spans="1:12" ht="12.75" customHeight="1" x14ac:dyDescent="0.2">
      <c r="A22" s="320"/>
      <c r="B22" s="1069"/>
      <c r="C22" s="106" t="s">
        <v>199</v>
      </c>
      <c r="D22" s="683" t="s">
        <v>344</v>
      </c>
      <c r="E22" s="703">
        <f>VLOOKUP($D22,[2]quadro!$D$4:$V$50,16,0)</f>
        <v>3.3</v>
      </c>
      <c r="F22" s="703">
        <f>VLOOKUP($D22,[2]quadro!$D$4:$V$50,17,0)</f>
        <v>6.4</v>
      </c>
      <c r="G22" s="703">
        <f>VLOOKUP($D22,[2]quadro!$D$4:$V$50,18,0)</f>
        <v>3.3</v>
      </c>
      <c r="H22" s="703">
        <f>VLOOKUP($D22,[2]quadro!$D$4:$V$50,19,0)</f>
        <v>3.4</v>
      </c>
      <c r="I22" s="107">
        <f t="shared" si="0"/>
        <v>1.0303030303030303</v>
      </c>
      <c r="J22" s="745"/>
      <c r="K22" s="1077"/>
      <c r="L22" s="97"/>
    </row>
    <row r="23" spans="1:12" s="112" customFormat="1" ht="12.75" customHeight="1" x14ac:dyDescent="0.2">
      <c r="A23" s="353"/>
      <c r="B23" s="1069"/>
      <c r="C23" s="106" t="s">
        <v>200</v>
      </c>
      <c r="D23" s="683" t="s">
        <v>200</v>
      </c>
      <c r="E23" s="703">
        <f>VLOOKUP($D23,[2]quadro!$D$4:$V$50,16,0)</f>
        <v>5.4</v>
      </c>
      <c r="F23" s="703">
        <f>VLOOKUP($D23,[2]quadro!$D$4:$V$50,17,0)</f>
        <v>13.4</v>
      </c>
      <c r="G23" s="703">
        <f>VLOOKUP($D23,[2]quadro!$D$4:$V$50,18,0)</f>
        <v>5.4</v>
      </c>
      <c r="H23" s="703">
        <f>VLOOKUP($D23,[2]quadro!$D$4:$V$50,19,0)</f>
        <v>5.5</v>
      </c>
      <c r="I23" s="107">
        <f t="shared" si="0"/>
        <v>1.0185185185185184</v>
      </c>
      <c r="J23" s="746"/>
      <c r="K23" s="353"/>
      <c r="L23" s="111"/>
    </row>
    <row r="24" spans="1:12" s="114" customFormat="1" ht="12.75" customHeight="1" x14ac:dyDescent="0.2">
      <c r="A24" s="321"/>
      <c r="B24" s="1070"/>
      <c r="C24" s="106" t="s">
        <v>201</v>
      </c>
      <c r="D24" s="683" t="s">
        <v>201</v>
      </c>
      <c r="E24" s="703">
        <f>VLOOKUP($D24,[2]quadro!$D$4:$V$50,16,0)</f>
        <v>10.199999999999999</v>
      </c>
      <c r="F24" s="703">
        <f>VLOOKUP($D24,[2]quadro!$D$4:$V$50,17,0)</f>
        <v>30.2</v>
      </c>
      <c r="G24" s="703">
        <f>VLOOKUP($D24,[2]quadro!$D$4:$V$50,18,0)</f>
        <v>9.4</v>
      </c>
      <c r="H24" s="703">
        <f>VLOOKUP($D24,[2]quadro!$D$4:$V$50,19,0)</f>
        <v>11.3</v>
      </c>
      <c r="I24" s="107">
        <f t="shared" si="0"/>
        <v>1.2021276595744681</v>
      </c>
      <c r="J24" s="745"/>
      <c r="K24" s="1077"/>
      <c r="L24" s="113"/>
    </row>
    <row r="25" spans="1:12" ht="12.75" customHeight="1" x14ac:dyDescent="0.2">
      <c r="A25" s="320"/>
      <c r="B25" s="1069"/>
      <c r="C25" s="106" t="s">
        <v>202</v>
      </c>
      <c r="D25" s="683" t="s">
        <v>202</v>
      </c>
      <c r="E25" s="703">
        <f>VLOOKUP($D25,[2]quadro!$D$4:$V$50,16,0)</f>
        <v>5.5</v>
      </c>
      <c r="F25" s="703">
        <f>VLOOKUP($D25,[2]quadro!$D$4:$V$50,17,0)</f>
        <v>13.5</v>
      </c>
      <c r="G25" s="703">
        <f>VLOOKUP($D25,[2]quadro!$D$4:$V$50,18,0)</f>
        <v>5.0999999999999996</v>
      </c>
      <c r="H25" s="703">
        <f>VLOOKUP($D25,[2]quadro!$D$4:$V$50,19,0)</f>
        <v>6</v>
      </c>
      <c r="I25" s="107">
        <f t="shared" si="0"/>
        <v>1.1764705882352942</v>
      </c>
      <c r="J25" s="745"/>
      <c r="K25" s="1077"/>
      <c r="L25" s="97"/>
    </row>
    <row r="26" spans="1:12" ht="12.75" customHeight="1" x14ac:dyDescent="0.2">
      <c r="A26" s="320"/>
      <c r="B26" s="1069"/>
      <c r="C26" s="106" t="s">
        <v>203</v>
      </c>
      <c r="D26" s="683" t="s">
        <v>203</v>
      </c>
      <c r="E26" s="703">
        <f>VLOOKUP($D26,[2]quadro!$D$4:$V$50,16,0)</f>
        <v>3.5</v>
      </c>
      <c r="F26" s="703">
        <f>VLOOKUP($D26,[2]quadro!$D$4:$V$50,17,0)</f>
        <v>9.5</v>
      </c>
      <c r="G26" s="703">
        <f>VLOOKUP($D26,[2]quadro!$D$4:$V$50,18,0)</f>
        <v>3.7</v>
      </c>
      <c r="H26" s="703">
        <f>VLOOKUP($D26,[2]quadro!$D$4:$V$50,19,0)</f>
        <v>3.1</v>
      </c>
      <c r="I26" s="107">
        <f t="shared" si="0"/>
        <v>0.83783783783783783</v>
      </c>
      <c r="J26" s="745"/>
      <c r="K26" s="1077"/>
      <c r="L26" s="97"/>
    </row>
    <row r="27" spans="1:12" s="116" customFormat="1" ht="12.75" customHeight="1" x14ac:dyDescent="0.2">
      <c r="A27" s="322"/>
      <c r="B27" s="1071"/>
      <c r="C27" s="104" t="s">
        <v>72</v>
      </c>
      <c r="D27" s="747" t="s">
        <v>72</v>
      </c>
      <c r="E27" s="748">
        <f>VLOOKUP($D27,[2]quadro!$D$4:$V$50,16,0)</f>
        <v>6.4</v>
      </c>
      <c r="F27" s="748">
        <f>VLOOKUP($D27,[2]quadro!$D$4:$V$50,17,0)</f>
        <v>16.5</v>
      </c>
      <c r="G27" s="748">
        <f>VLOOKUP($D27,[2]quadro!$D$4:$V$50,18,0)</f>
        <v>5.7</v>
      </c>
      <c r="H27" s="748">
        <f>VLOOKUP($D27,[2]quadro!$D$4:$V$50,19,0)</f>
        <v>7.3</v>
      </c>
      <c r="I27" s="749">
        <f t="shared" si="0"/>
        <v>1.2807017543859649</v>
      </c>
      <c r="J27" s="746"/>
      <c r="K27" s="1079"/>
      <c r="L27" s="115"/>
    </row>
    <row r="28" spans="1:12" s="118" customFormat="1" ht="12.75" customHeight="1" x14ac:dyDescent="0.2">
      <c r="A28" s="323"/>
      <c r="B28" s="1072"/>
      <c r="C28" s="356" t="s">
        <v>204</v>
      </c>
      <c r="D28" s="684" t="s">
        <v>204</v>
      </c>
      <c r="E28" s="704">
        <f>VLOOKUP($D28,[2]quadro!$D$4:$V$50,16,0)</f>
        <v>7.7</v>
      </c>
      <c r="F28" s="704">
        <f>VLOOKUP($D28,[2]quadro!$D$4:$V$50,17,0)</f>
        <v>16</v>
      </c>
      <c r="G28" s="704">
        <f>VLOOKUP($D28,[2]quadro!$D$4:$V$50,18,0)</f>
        <v>7.3</v>
      </c>
      <c r="H28" s="704">
        <f>VLOOKUP($D28,[2]quadro!$D$4:$V$50,19,0)</f>
        <v>8.1999999999999993</v>
      </c>
      <c r="I28" s="750">
        <f t="shared" si="0"/>
        <v>1.1232876712328765</v>
      </c>
      <c r="J28" s="751"/>
      <c r="K28" s="1080"/>
      <c r="L28" s="117"/>
    </row>
    <row r="29" spans="1:12" ht="12.75" customHeight="1" x14ac:dyDescent="0.2">
      <c r="A29" s="320"/>
      <c r="B29" s="1069"/>
      <c r="C29" s="106" t="s">
        <v>205</v>
      </c>
      <c r="D29" s="683" t="s">
        <v>205</v>
      </c>
      <c r="E29" s="703">
        <f>VLOOKUP($D29,[2]quadro!$D$4:$V$50,16,0)</f>
        <v>4.5999999999999996</v>
      </c>
      <c r="F29" s="703">
        <f>VLOOKUP($D29,[2]quadro!$D$4:$V$50,17,0)</f>
        <v>13.4</v>
      </c>
      <c r="G29" s="703">
        <f>VLOOKUP($D29,[2]quadro!$D$4:$V$50,18,0)</f>
        <v>5</v>
      </c>
      <c r="H29" s="703">
        <f>VLOOKUP($D29,[2]quadro!$D$4:$V$50,19,0)</f>
        <v>4.2</v>
      </c>
      <c r="I29" s="107">
        <f t="shared" si="0"/>
        <v>0.84000000000000008</v>
      </c>
      <c r="J29" s="745"/>
      <c r="K29" s="1077"/>
      <c r="L29" s="97"/>
    </row>
    <row r="30" spans="1:12" ht="12.75" customHeight="1" x14ac:dyDescent="0.2">
      <c r="A30" s="320"/>
      <c r="B30" s="1069"/>
      <c r="C30" s="106" t="s">
        <v>206</v>
      </c>
      <c r="D30" s="683" t="s">
        <v>206</v>
      </c>
      <c r="E30" s="703">
        <f>VLOOKUP($D30,[2]quadro!$D$4:$V$50,16,0)</f>
        <v>5</v>
      </c>
      <c r="F30" s="703">
        <f>VLOOKUP($D30,[2]quadro!$D$4:$V$50,17,0)</f>
        <v>9.6999999999999993</v>
      </c>
      <c r="G30" s="703">
        <f>VLOOKUP($D30,[2]quadro!$D$4:$V$50,18,0)</f>
        <v>4.8</v>
      </c>
      <c r="H30" s="703">
        <f>VLOOKUP($D30,[2]quadro!$D$4:$V$50,19,0)</f>
        <v>5.2</v>
      </c>
      <c r="I30" s="107">
        <f t="shared" si="0"/>
        <v>1.0833333333333335</v>
      </c>
      <c r="J30" s="745"/>
      <c r="K30" s="1077"/>
      <c r="L30" s="97"/>
    </row>
    <row r="31" spans="1:12" ht="12.75" customHeight="1" x14ac:dyDescent="0.2">
      <c r="A31" s="320"/>
      <c r="B31" s="1069"/>
      <c r="C31" s="106" t="s">
        <v>320</v>
      </c>
      <c r="D31" s="683" t="s">
        <v>339</v>
      </c>
      <c r="E31" s="703">
        <f>VLOOKUP($D31,[2]quadro!$D$4:$V$50,16,0)</f>
        <v>3.4</v>
      </c>
      <c r="F31" s="703">
        <f>VLOOKUP($D31,[2]quadro!$D$4:$V$50,17,0)</f>
        <v>11</v>
      </c>
      <c r="G31" s="703">
        <f>VLOOKUP($D31,[2]quadro!$D$4:$V$50,18,0)</f>
        <v>3.3</v>
      </c>
      <c r="H31" s="703">
        <f>VLOOKUP($D31,[2]quadro!$D$4:$V$50,19,0)</f>
        <v>3.5</v>
      </c>
      <c r="I31" s="107">
        <f t="shared" si="0"/>
        <v>1.0606060606060606</v>
      </c>
      <c r="J31" s="745"/>
      <c r="K31" s="1077"/>
      <c r="L31" s="97"/>
    </row>
    <row r="32" spans="1:12" ht="12.75" customHeight="1" x14ac:dyDescent="0.2">
      <c r="A32" s="320"/>
      <c r="B32" s="1069"/>
      <c r="C32" s="106" t="s">
        <v>307</v>
      </c>
      <c r="D32" s="683" t="s">
        <v>340</v>
      </c>
      <c r="E32" s="703">
        <f>VLOOKUP($D32,[2]quadro!$D$4:$V$50,16,0)</f>
        <v>7.1</v>
      </c>
      <c r="F32" s="703">
        <f>VLOOKUP($D32,[2]quadro!$D$4:$V$50,17,0)</f>
        <v>12.3</v>
      </c>
      <c r="G32" s="703">
        <f>VLOOKUP($D32,[2]quadro!$D$4:$V$50,18,0)</f>
        <v>7.8</v>
      </c>
      <c r="H32" s="703">
        <f>VLOOKUP($D32,[2]quadro!$D$4:$V$50,19,0)</f>
        <v>6.3</v>
      </c>
      <c r="I32" s="107">
        <f t="shared" si="0"/>
        <v>0.80769230769230771</v>
      </c>
      <c r="J32" s="745"/>
      <c r="K32" s="1077"/>
      <c r="L32" s="97"/>
    </row>
    <row r="33" spans="1:12" ht="12.75" customHeight="1" x14ac:dyDescent="0.2">
      <c r="A33" s="320"/>
      <c r="B33" s="1069"/>
      <c r="C33" s="106" t="s">
        <v>220</v>
      </c>
      <c r="D33" s="683" t="s">
        <v>345</v>
      </c>
      <c r="E33" s="703">
        <f>VLOOKUP($D33,[2]quadro!$D$4:$V$50,16,0)</f>
        <v>5.8</v>
      </c>
      <c r="F33" s="703">
        <f>VLOOKUP($D33,[2]quadro!$D$4:$V$50,17,0)</f>
        <v>10.6</v>
      </c>
      <c r="G33" s="703">
        <f>VLOOKUP($D33,[2]quadro!$D$4:$V$50,18,0)</f>
        <v>6.3</v>
      </c>
      <c r="H33" s="703">
        <f>VLOOKUP($D33,[2]quadro!$D$4:$V$50,19,0)</f>
        <v>5.4</v>
      </c>
      <c r="I33" s="107">
        <f t="shared" si="0"/>
        <v>0.85714285714285721</v>
      </c>
      <c r="J33" s="745"/>
      <c r="K33" s="1077"/>
      <c r="L33" s="97"/>
    </row>
    <row r="34" spans="1:12" s="121" customFormat="1" ht="12.75" customHeight="1" x14ac:dyDescent="0.2">
      <c r="A34" s="354"/>
      <c r="B34" s="1069"/>
      <c r="C34" s="106" t="s">
        <v>207</v>
      </c>
      <c r="D34" s="683" t="s">
        <v>207</v>
      </c>
      <c r="E34" s="703">
        <f>VLOOKUP($D34,[2]quadro!$D$4:$V$50,16,0)</f>
        <v>3.4</v>
      </c>
      <c r="F34" s="703">
        <f>VLOOKUP($D34,[2]quadro!$D$4:$V$50,17,0)</f>
        <v>11.4</v>
      </c>
      <c r="G34" s="703">
        <f>VLOOKUP($D34,[2]quadro!$D$4:$V$50,18,0)</f>
        <v>3.2</v>
      </c>
      <c r="H34" s="703">
        <f>VLOOKUP($D34,[2]quadro!$D$4:$V$50,19,0)</f>
        <v>3.7</v>
      </c>
      <c r="I34" s="107">
        <f t="shared" si="0"/>
        <v>1.15625</v>
      </c>
      <c r="J34" s="745"/>
      <c r="K34" s="1081"/>
      <c r="L34" s="119"/>
    </row>
    <row r="35" spans="1:12" ht="12.75" customHeight="1" x14ac:dyDescent="0.2">
      <c r="A35" s="320"/>
      <c r="B35" s="1069"/>
      <c r="C35" s="106" t="s">
        <v>319</v>
      </c>
      <c r="D35" s="683" t="s">
        <v>338</v>
      </c>
      <c r="E35" s="703">
        <f>VLOOKUP($D35,[2]quadro!$D$4:$V$50,16,0)</f>
        <v>3.8</v>
      </c>
      <c r="F35" s="703">
        <f>VLOOKUP($D35,[2]quadro!$D$4:$V$50,17,0)</f>
        <v>10.6</v>
      </c>
      <c r="G35" s="703">
        <f>VLOOKUP($D35,[2]quadro!$D$4:$V$50,18,0)</f>
        <v>3.9</v>
      </c>
      <c r="H35" s="703">
        <f>VLOOKUP($D35,[2]quadro!$D$4:$V$50,19,0)</f>
        <v>3.7</v>
      </c>
      <c r="I35" s="107">
        <f t="shared" si="0"/>
        <v>0.94871794871794879</v>
      </c>
      <c r="J35" s="745"/>
      <c r="K35" s="1077"/>
      <c r="L35" s="97"/>
    </row>
    <row r="36" spans="1:12" s="112" customFormat="1" ht="12.75" customHeight="1" x14ac:dyDescent="0.2">
      <c r="A36" s="353"/>
      <c r="B36" s="1069"/>
      <c r="C36" s="106" t="s">
        <v>341</v>
      </c>
      <c r="D36" s="683" t="s">
        <v>341</v>
      </c>
      <c r="E36" s="703">
        <f>VLOOKUP($D36,[2]quadro!$D$4:$V$50,16,0)</f>
        <v>3.8</v>
      </c>
      <c r="F36" s="703" t="str">
        <f>VLOOKUP($D36,[2]quadro!$D$4:$V$50,17,0)</f>
        <v>:</v>
      </c>
      <c r="G36" s="703">
        <f>VLOOKUP($D36,[2]quadro!$D$4:$V$50,18,0)</f>
        <v>4</v>
      </c>
      <c r="H36" s="703">
        <f>VLOOKUP($D36,[2]quadro!$D$4:$V$50,19,0)</f>
        <v>3.4</v>
      </c>
      <c r="I36" s="107">
        <f t="shared" si="0"/>
        <v>0.85</v>
      </c>
      <c r="J36" s="746"/>
      <c r="K36" s="353"/>
      <c r="L36" s="111"/>
    </row>
    <row r="37" spans="1:12" ht="12.75" customHeight="1" x14ac:dyDescent="0.2">
      <c r="A37" s="320"/>
      <c r="B37" s="1069"/>
      <c r="C37" s="106" t="s">
        <v>209</v>
      </c>
      <c r="D37" s="683" t="s">
        <v>209</v>
      </c>
      <c r="E37" s="703">
        <f>VLOOKUP($D37,[2]quadro!$D$4:$V$50,16,0)</f>
        <v>6.7</v>
      </c>
      <c r="F37" s="703">
        <f>VLOOKUP($D37,[2]quadro!$D$4:$V$50,17,0)</f>
        <v>18.2</v>
      </c>
      <c r="G37" s="703">
        <f>VLOOKUP($D37,[2]quadro!$D$4:$V$50,18,0)</f>
        <v>6.8</v>
      </c>
      <c r="H37" s="703">
        <f>VLOOKUP($D37,[2]quadro!$D$4:$V$50,19,0)</f>
        <v>6.6</v>
      </c>
      <c r="I37" s="107">
        <f t="shared" si="0"/>
        <v>0.97058823529411764</v>
      </c>
      <c r="J37" s="745"/>
      <c r="K37" s="1077"/>
      <c r="L37" s="97"/>
    </row>
    <row r="38" spans="1:12" s="118" customFormat="1" ht="12.75" customHeight="1" x14ac:dyDescent="0.2">
      <c r="A38" s="323"/>
      <c r="B38" s="1073"/>
      <c r="C38" s="356" t="s">
        <v>210</v>
      </c>
      <c r="D38" s="684" t="s">
        <v>346</v>
      </c>
      <c r="E38" s="704">
        <f>VLOOKUP($D38,[2]quadro!$D$4:$V$50,16,0)</f>
        <v>6.4</v>
      </c>
      <c r="F38" s="704">
        <f>VLOOKUP($D38,[2]quadro!$D$4:$V$50,17,0)</f>
        <v>14.5</v>
      </c>
      <c r="G38" s="704">
        <f>VLOOKUP($D38,[2]quadro!$D$4:$V$50,18,0)</f>
        <v>6.1</v>
      </c>
      <c r="H38" s="704">
        <f>VLOOKUP($D38,[2]quadro!$D$4:$V$50,19,0)</f>
        <v>6.7</v>
      </c>
      <c r="I38" s="750">
        <f t="shared" si="0"/>
        <v>1.098360655737705</v>
      </c>
      <c r="J38" s="751"/>
      <c r="K38" s="1080"/>
      <c r="L38" s="117"/>
    </row>
    <row r="39" spans="1:12" ht="23.25" customHeight="1" x14ac:dyDescent="0.2">
      <c r="A39" s="320"/>
      <c r="B39" s="1069"/>
      <c r="C39" s="106" t="s">
        <v>362</v>
      </c>
      <c r="D39" s="685" t="s">
        <v>362</v>
      </c>
      <c r="E39" s="703">
        <f>VLOOKUP($D39,[2]quadro!$D$4:$V$50,16,0)</f>
        <v>3.8</v>
      </c>
      <c r="F39" s="703">
        <f>VLOOKUP($D39,[2]quadro!$D$4:$V$50,17,0)</f>
        <v>8.8000000000000007</v>
      </c>
      <c r="G39" s="703">
        <f>VLOOKUP($D39,[2]quadro!$D$4:$V$50,18,0)</f>
        <v>3.9</v>
      </c>
      <c r="H39" s="703">
        <f>VLOOKUP($D39,[2]quadro!$D$4:$V$50,19,0)</f>
        <v>3.7</v>
      </c>
      <c r="I39" s="107">
        <f t="shared" si="0"/>
        <v>0.94871794871794879</v>
      </c>
      <c r="J39" s="745"/>
      <c r="K39" s="1077"/>
      <c r="L39" s="97"/>
    </row>
    <row r="40" spans="1:12" s="127" customFormat="1" ht="12" customHeight="1" x14ac:dyDescent="0.2">
      <c r="A40" s="355"/>
      <c r="B40" s="1069"/>
      <c r="C40" s="122"/>
      <c r="D40" s="123"/>
      <c r="E40" s="124"/>
      <c r="F40" s="124"/>
      <c r="G40" s="125"/>
      <c r="H40" s="125"/>
      <c r="I40" s="125"/>
      <c r="J40" s="125"/>
      <c r="K40" s="1082"/>
      <c r="L40" s="126"/>
    </row>
    <row r="41" spans="1:12" ht="17.25" customHeight="1" x14ac:dyDescent="0.2">
      <c r="A41" s="320"/>
      <c r="B41" s="1069"/>
      <c r="C41" s="762"/>
      <c r="D41" s="762"/>
      <c r="E41" s="763"/>
      <c r="F41" s="1677"/>
      <c r="G41" s="1677"/>
      <c r="H41" s="1677"/>
      <c r="I41" s="1677"/>
      <c r="J41" s="1677"/>
      <c r="K41" s="735"/>
      <c r="L41" s="95"/>
    </row>
    <row r="42" spans="1:12" ht="17.25" customHeight="1" x14ac:dyDescent="0.2">
      <c r="A42" s="320"/>
      <c r="B42" s="1069"/>
      <c r="C42" s="762"/>
      <c r="D42" s="1681" t="s">
        <v>651</v>
      </c>
      <c r="E42" s="1681"/>
      <c r="F42" s="1681"/>
      <c r="G42" s="764"/>
      <c r="H42" s="764"/>
      <c r="I42" s="1677"/>
      <c r="J42" s="1677"/>
      <c r="K42" s="735"/>
      <c r="L42" s="95"/>
    </row>
    <row r="43" spans="1:12" ht="17.25" customHeight="1" x14ac:dyDescent="0.2">
      <c r="A43" s="320"/>
      <c r="B43" s="1069"/>
      <c r="C43" s="762"/>
      <c r="D43" s="1681"/>
      <c r="E43" s="1681"/>
      <c r="F43" s="1681"/>
      <c r="G43" s="764"/>
      <c r="H43" s="764"/>
      <c r="I43" s="1677"/>
      <c r="J43" s="1677"/>
      <c r="K43" s="735"/>
      <c r="L43" s="95"/>
    </row>
    <row r="44" spans="1:12" ht="17.25" customHeight="1" x14ac:dyDescent="0.2">
      <c r="A44" s="320"/>
      <c r="B44" s="1069"/>
      <c r="C44" s="762"/>
      <c r="D44" s="1676" t="s">
        <v>648</v>
      </c>
      <c r="E44" s="1676"/>
      <c r="F44" s="1676"/>
      <c r="G44" s="764"/>
      <c r="H44" s="764"/>
      <c r="I44" s="1677"/>
      <c r="J44" s="1677"/>
      <c r="K44" s="735"/>
      <c r="L44" s="95"/>
    </row>
    <row r="45" spans="1:12" ht="17.25" customHeight="1" x14ac:dyDescent="0.2">
      <c r="A45" s="320"/>
      <c r="B45" s="1069"/>
      <c r="C45" s="762"/>
      <c r="D45" s="1676"/>
      <c r="E45" s="1676"/>
      <c r="F45" s="1676"/>
      <c r="G45" s="764"/>
      <c r="H45" s="764"/>
      <c r="I45" s="1677"/>
      <c r="J45" s="1677"/>
      <c r="K45" s="735"/>
      <c r="L45" s="95"/>
    </row>
    <row r="46" spans="1:12" ht="17.25" customHeight="1" x14ac:dyDescent="0.2">
      <c r="A46" s="320"/>
      <c r="B46" s="1069"/>
      <c r="C46" s="762"/>
      <c r="D46" s="1676"/>
      <c r="E46" s="1676"/>
      <c r="F46" s="1676"/>
      <c r="G46" s="764"/>
      <c r="H46" s="764"/>
      <c r="I46" s="1677"/>
      <c r="J46" s="1677"/>
      <c r="K46" s="735"/>
      <c r="L46" s="95"/>
    </row>
    <row r="47" spans="1:12" ht="17.25" customHeight="1" x14ac:dyDescent="0.2">
      <c r="A47" s="320"/>
      <c r="B47" s="1069"/>
      <c r="C47" s="762"/>
      <c r="D47" s="1676" t="s">
        <v>649</v>
      </c>
      <c r="E47" s="1676"/>
      <c r="F47" s="1676"/>
      <c r="G47" s="764"/>
      <c r="H47" s="764"/>
      <c r="I47" s="1677"/>
      <c r="J47" s="1677"/>
      <c r="K47" s="735"/>
      <c r="L47" s="95"/>
    </row>
    <row r="48" spans="1:12" ht="17.25" customHeight="1" x14ac:dyDescent="0.2">
      <c r="A48" s="320"/>
      <c r="B48" s="1069"/>
      <c r="C48" s="762"/>
      <c r="D48" s="1676"/>
      <c r="E48" s="1676"/>
      <c r="F48" s="1676"/>
      <c r="G48" s="764"/>
      <c r="H48" s="764"/>
      <c r="I48" s="1677"/>
      <c r="J48" s="1677"/>
      <c r="K48" s="735"/>
      <c r="L48" s="95"/>
    </row>
    <row r="49" spans="1:12" ht="17.25" customHeight="1" x14ac:dyDescent="0.2">
      <c r="A49" s="320"/>
      <c r="B49" s="1069"/>
      <c r="C49" s="762"/>
      <c r="D49" s="1676"/>
      <c r="E49" s="1676"/>
      <c r="F49" s="1676"/>
      <c r="G49" s="764"/>
      <c r="H49" s="764"/>
      <c r="I49" s="1677"/>
      <c r="J49" s="1677"/>
      <c r="K49" s="735"/>
      <c r="L49" s="95"/>
    </row>
    <row r="50" spans="1:12" ht="17.25" customHeight="1" x14ac:dyDescent="0.2">
      <c r="A50" s="320"/>
      <c r="B50" s="1069"/>
      <c r="C50" s="762"/>
      <c r="D50" s="1676" t="s">
        <v>650</v>
      </c>
      <c r="E50" s="1676"/>
      <c r="F50" s="1676"/>
      <c r="G50" s="764"/>
      <c r="H50" s="764"/>
      <c r="I50" s="1677"/>
      <c r="J50" s="1677"/>
      <c r="K50" s="735"/>
      <c r="L50" s="95"/>
    </row>
    <row r="51" spans="1:12" ht="17.25" customHeight="1" x14ac:dyDescent="0.2">
      <c r="A51" s="320"/>
      <c r="B51" s="1069"/>
      <c r="C51" s="762"/>
      <c r="D51" s="1676"/>
      <c r="E51" s="1676"/>
      <c r="F51" s="1676"/>
      <c r="G51" s="764"/>
      <c r="H51" s="764"/>
      <c r="I51" s="1677"/>
      <c r="J51" s="1677"/>
      <c r="K51" s="735"/>
      <c r="L51" s="95"/>
    </row>
    <row r="52" spans="1:12" ht="17.25" customHeight="1" x14ac:dyDescent="0.2">
      <c r="A52" s="320"/>
      <c r="B52" s="1069"/>
      <c r="C52" s="762"/>
      <c r="D52" s="1676"/>
      <c r="E52" s="1676"/>
      <c r="F52" s="1676"/>
      <c r="G52" s="764"/>
      <c r="H52" s="764"/>
      <c r="I52" s="1677"/>
      <c r="J52" s="1677"/>
      <c r="K52" s="735"/>
      <c r="L52" s="95"/>
    </row>
    <row r="53" spans="1:12" s="121" customFormat="1" ht="17.25" customHeight="1" x14ac:dyDescent="0.2">
      <c r="A53" s="354"/>
      <c r="B53" s="1069"/>
      <c r="C53" s="762"/>
      <c r="D53" s="1681" t="s">
        <v>581</v>
      </c>
      <c r="E53" s="1681"/>
      <c r="F53" s="1681"/>
      <c r="G53" s="764"/>
      <c r="H53" s="764"/>
      <c r="I53" s="1677"/>
      <c r="J53" s="1677"/>
      <c r="K53" s="1083"/>
      <c r="L53" s="120"/>
    </row>
    <row r="54" spans="1:12" ht="17.25" customHeight="1" x14ac:dyDescent="0.2">
      <c r="A54" s="320"/>
      <c r="B54" s="1069"/>
      <c r="C54" s="762"/>
      <c r="D54" s="1681"/>
      <c r="E54" s="1681"/>
      <c r="F54" s="1681"/>
      <c r="G54" s="764"/>
      <c r="H54" s="764"/>
      <c r="I54" s="1677"/>
      <c r="J54" s="1677"/>
      <c r="K54" s="735"/>
      <c r="L54" s="95"/>
    </row>
    <row r="55" spans="1:12" ht="17.25" customHeight="1" x14ac:dyDescent="0.2">
      <c r="A55" s="320"/>
      <c r="B55" s="1069"/>
      <c r="C55" s="762"/>
      <c r="D55" s="1681"/>
      <c r="E55" s="1681"/>
      <c r="F55" s="1681"/>
      <c r="G55" s="764"/>
      <c r="H55" s="764"/>
      <c r="I55" s="1677"/>
      <c r="J55" s="1677"/>
      <c r="K55" s="735"/>
      <c r="L55" s="95"/>
    </row>
    <row r="56" spans="1:12" ht="5.25" customHeight="1" x14ac:dyDescent="0.2">
      <c r="A56" s="320"/>
      <c r="B56" s="1069"/>
      <c r="C56" s="762"/>
      <c r="D56" s="764"/>
      <c r="E56" s="764"/>
      <c r="F56" s="764"/>
      <c r="G56" s="764"/>
      <c r="H56" s="764"/>
      <c r="I56" s="1677"/>
      <c r="J56" s="1677"/>
      <c r="K56" s="735"/>
      <c r="L56" s="95"/>
    </row>
    <row r="57" spans="1:12" ht="18.75" customHeight="1" x14ac:dyDescent="0.2">
      <c r="A57" s="320"/>
      <c r="B57" s="1069"/>
      <c r="C57" s="762"/>
      <c r="D57" s="762"/>
      <c r="E57" s="763"/>
      <c r="F57" s="1677"/>
      <c r="G57" s="1677"/>
      <c r="H57" s="1677"/>
      <c r="I57" s="1677"/>
      <c r="J57" s="1677"/>
      <c r="K57" s="735"/>
      <c r="L57" s="95"/>
    </row>
    <row r="58" spans="1:12" ht="32.25" customHeight="1" x14ac:dyDescent="0.2">
      <c r="A58" s="320"/>
      <c r="B58" s="1069"/>
      <c r="C58" s="1678" t="str">
        <f>+#REF!</f>
        <v xml:space="preserve"> nota: Grécia e Reino Unido - janeiro de 2019; Dinamarca, Estónia e Hungria - fevereiro 2019.     
: valor não disponível.       
</v>
      </c>
      <c r="D58" s="1678"/>
      <c r="E58" s="1678"/>
      <c r="F58" s="1678"/>
      <c r="G58" s="1678"/>
      <c r="H58" s="1678"/>
      <c r="I58" s="1678"/>
      <c r="J58" s="1678"/>
      <c r="K58" s="1038"/>
      <c r="L58" s="95"/>
    </row>
    <row r="59" spans="1:12" ht="11.25" customHeight="1" x14ac:dyDescent="0.2">
      <c r="A59" s="320"/>
      <c r="B59" s="1069"/>
      <c r="C59" s="1679" t="s">
        <v>597</v>
      </c>
      <c r="D59" s="1680"/>
      <c r="E59" s="1680"/>
      <c r="F59" s="1680"/>
      <c r="G59" s="1680"/>
      <c r="H59" s="1680"/>
      <c r="I59" s="1680"/>
      <c r="J59" s="1680"/>
      <c r="K59" s="1680"/>
      <c r="L59" s="95"/>
    </row>
    <row r="60" spans="1:12" ht="13.5" customHeight="1" x14ac:dyDescent="0.2">
      <c r="A60" s="320"/>
      <c r="B60" s="1086">
        <v>22</v>
      </c>
      <c r="C60" s="1675">
        <v>43556</v>
      </c>
      <c r="D60" s="1675"/>
      <c r="E60" s="1085"/>
      <c r="F60" s="128"/>
      <c r="G60" s="129"/>
      <c r="H60" s="129"/>
      <c r="J60" s="1084"/>
      <c r="L60" s="95"/>
    </row>
    <row r="62" spans="1:12" ht="15" x14ac:dyDescent="0.2">
      <c r="E62" s="926"/>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4" priority="4" bottom="1" rank="1"/>
    <cfRule type="top10" dxfId="3" priority="5" rank="1"/>
  </conditionalFormatting>
  <conditionalFormatting sqref="E9:E38">
    <cfRule type="top10" dxfId="2" priority="2" bottom="1" rank="3"/>
    <cfRule type="top10" dxfId="1" priority="3" rank="2"/>
  </conditionalFormatting>
  <conditionalFormatting sqref="I9:I11 I13:I26">
    <cfRule type="top10" dxfId="0" priority="1"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691" t="s">
        <v>286</v>
      </c>
      <c r="E1" s="1691"/>
      <c r="F1" s="1691"/>
      <c r="G1" s="1691"/>
      <c r="H1" s="1691"/>
      <c r="I1" s="207"/>
      <c r="J1" s="207"/>
      <c r="K1" s="207"/>
      <c r="L1" s="207"/>
      <c r="M1" s="207"/>
      <c r="N1" s="207"/>
      <c r="O1" s="207"/>
      <c r="P1" s="207"/>
      <c r="Q1" s="207"/>
      <c r="R1" s="207"/>
      <c r="S1" s="207"/>
      <c r="T1" s="207"/>
      <c r="U1" s="207"/>
      <c r="V1" s="207"/>
      <c r="W1" s="207"/>
      <c r="X1" s="246"/>
      <c r="Y1" s="1089"/>
      <c r="Z1" s="1089"/>
      <c r="AA1" s="1089"/>
      <c r="AB1" s="1089"/>
      <c r="AC1" s="1089"/>
      <c r="AD1" s="1089"/>
      <c r="AE1" s="1089"/>
      <c r="AF1" s="1089"/>
      <c r="AG1" s="2"/>
    </row>
    <row r="2" spans="1:33" ht="6" customHeight="1" x14ac:dyDescent="0.2">
      <c r="A2" s="4"/>
      <c r="B2" s="1505"/>
      <c r="C2" s="1505"/>
      <c r="D2" s="1505"/>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0"/>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688"/>
      <c r="G5" s="1688"/>
      <c r="H5" s="1688"/>
      <c r="I5" s="1688"/>
      <c r="J5" s="1688"/>
      <c r="K5" s="1688"/>
      <c r="L5" s="1688"/>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687"/>
      <c r="G6" s="1687"/>
      <c r="H6" s="1687"/>
      <c r="I6" s="1687"/>
      <c r="J6" s="1687"/>
      <c r="K6" s="1687"/>
      <c r="L6" s="1687"/>
      <c r="M6" s="1687"/>
      <c r="N6" s="1687"/>
      <c r="O6" s="1687"/>
      <c r="P6" s="1687"/>
      <c r="Q6" s="1687"/>
      <c r="R6" s="1687"/>
      <c r="S6" s="1687"/>
      <c r="T6" s="1687"/>
      <c r="U6" s="1687"/>
      <c r="V6" s="1687"/>
      <c r="W6" s="10"/>
      <c r="X6" s="1687"/>
      <c r="Y6" s="1687"/>
      <c r="Z6" s="1687"/>
      <c r="AA6" s="1687"/>
      <c r="AB6" s="1687"/>
      <c r="AC6" s="1687"/>
      <c r="AD6" s="1687"/>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1"/>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7"/>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1"/>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1"/>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1"/>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1"/>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1"/>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1"/>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1"/>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1"/>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1"/>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1"/>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1"/>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1"/>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1"/>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1"/>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1"/>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1"/>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1"/>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1"/>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1"/>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1"/>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1"/>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1"/>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1"/>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1"/>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1"/>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1"/>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1"/>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1"/>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1"/>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1"/>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1"/>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1"/>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1"/>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1"/>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1"/>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1"/>
      <c r="AG44" s="2"/>
    </row>
    <row r="45" spans="1:33" ht="11.25" customHeight="1" x14ac:dyDescent="0.2">
      <c r="A45" s="4"/>
      <c r="B45" s="4"/>
      <c r="C45" s="8"/>
      <c r="D45" s="8"/>
      <c r="E45" s="10"/>
      <c r="F45" s="1687"/>
      <c r="G45" s="1687"/>
      <c r="H45" s="1687"/>
      <c r="I45" s="1687"/>
      <c r="J45" s="1687"/>
      <c r="K45" s="1687"/>
      <c r="L45" s="1687"/>
      <c r="M45" s="1687"/>
      <c r="N45" s="1687"/>
      <c r="O45" s="1687"/>
      <c r="P45" s="1687"/>
      <c r="Q45" s="1687"/>
      <c r="R45" s="1687"/>
      <c r="S45" s="1687"/>
      <c r="T45" s="1687"/>
      <c r="U45" s="1687"/>
      <c r="V45" s="1687"/>
      <c r="W45" s="10"/>
      <c r="X45" s="1687"/>
      <c r="Y45" s="1687"/>
      <c r="Z45" s="1687"/>
      <c r="AA45" s="1687"/>
      <c r="AB45" s="1687"/>
      <c r="AC45" s="1687"/>
      <c r="AD45" s="1687"/>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1"/>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1"/>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8"/>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1"/>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1"/>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1"/>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1"/>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1"/>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1"/>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1"/>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1"/>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1"/>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1"/>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1"/>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1"/>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1"/>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1"/>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1"/>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1"/>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1"/>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1"/>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1"/>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1"/>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1"/>
      <c r="AG70" s="4"/>
    </row>
    <row r="71" spans="1:33" ht="13.5" customHeight="1" x14ac:dyDescent="0.2">
      <c r="A71" s="4"/>
      <c r="G71" s="1692"/>
      <c r="H71" s="1693"/>
      <c r="I71" s="4"/>
      <c r="J71" s="4"/>
      <c r="K71" s="4"/>
      <c r="L71" s="4"/>
      <c r="M71" s="4"/>
      <c r="N71" s="4"/>
      <c r="O71" s="4"/>
      <c r="P71" s="4"/>
      <c r="Q71" s="4"/>
      <c r="R71" s="4"/>
      <c r="S71" s="4"/>
      <c r="T71" s="4"/>
      <c r="U71" s="4"/>
      <c r="V71" s="75"/>
      <c r="W71" s="4"/>
      <c r="X71" s="4"/>
      <c r="Y71" s="4"/>
      <c r="Z71" s="1689">
        <v>43556</v>
      </c>
      <c r="AA71" s="1689"/>
      <c r="AB71" s="1689"/>
      <c r="AC71" s="1689"/>
      <c r="AD71" s="1689"/>
      <c r="AE71" s="1690"/>
      <c r="AF71" s="329">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02" t="s">
        <v>286</v>
      </c>
      <c r="Y1" s="1502"/>
      <c r="Z1" s="1502"/>
      <c r="AA1" s="1502"/>
      <c r="AB1" s="1502"/>
      <c r="AC1" s="1502"/>
      <c r="AD1" s="1502"/>
      <c r="AE1" s="1502"/>
      <c r="AF1" s="1502"/>
      <c r="AG1" s="2"/>
    </row>
    <row r="2" spans="1:33" ht="6" customHeight="1" x14ac:dyDescent="0.2">
      <c r="A2" s="2"/>
      <c r="B2" s="1503"/>
      <c r="C2" s="1504"/>
      <c r="D2" s="1504"/>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039"/>
      <c r="D5" s="1039"/>
      <c r="E5" s="8"/>
      <c r="F5" s="1688"/>
      <c r="G5" s="1688"/>
      <c r="H5" s="1688"/>
      <c r="I5" s="1688"/>
      <c r="J5" s="1688"/>
      <c r="K5" s="1688"/>
      <c r="L5" s="1688"/>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039"/>
      <c r="D6" s="1039"/>
      <c r="E6" s="10"/>
      <c r="F6" s="1687"/>
      <c r="G6" s="1687"/>
      <c r="H6" s="1687"/>
      <c r="I6" s="1687"/>
      <c r="J6" s="1687"/>
      <c r="K6" s="1687"/>
      <c r="L6" s="1687"/>
      <c r="M6" s="1687"/>
      <c r="N6" s="1687"/>
      <c r="O6" s="1687"/>
      <c r="P6" s="1687"/>
      <c r="Q6" s="1687"/>
      <c r="R6" s="1687"/>
      <c r="S6" s="1687"/>
      <c r="T6" s="1687"/>
      <c r="U6" s="1687"/>
      <c r="V6" s="1687"/>
      <c r="W6" s="10"/>
      <c r="X6" s="1687"/>
      <c r="Y6" s="1687"/>
      <c r="Z6" s="1687"/>
      <c r="AA6" s="1687"/>
      <c r="AB6" s="1687"/>
      <c r="AC6" s="1687"/>
      <c r="AD6" s="1687"/>
      <c r="AE6" s="10"/>
      <c r="AF6" s="4"/>
      <c r="AG6" s="4"/>
    </row>
    <row r="7" spans="1:33" ht="12.75" customHeight="1" x14ac:dyDescent="0.2">
      <c r="A7" s="2"/>
      <c r="B7" s="215"/>
      <c r="C7" s="1039"/>
      <c r="D7" s="103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35"/>
      <c r="AG7" s="4"/>
    </row>
    <row r="8" spans="1:33" s="50" customFormat="1" ht="13.5" hidden="1" customHeight="1" x14ac:dyDescent="0.2">
      <c r="A8" s="47"/>
      <c r="B8" s="318"/>
      <c r="C8" s="1694"/>
      <c r="D8" s="169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040"/>
      <c r="D9" s="1040"/>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35"/>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35"/>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35"/>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35"/>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35"/>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35"/>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35"/>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35"/>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35"/>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35"/>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35"/>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35"/>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35"/>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35"/>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35"/>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35"/>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35"/>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35"/>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35"/>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35"/>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35"/>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35"/>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35"/>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35"/>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35"/>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35"/>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35"/>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35"/>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35"/>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35"/>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35"/>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35"/>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35"/>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35"/>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35"/>
      <c r="AG45" s="4"/>
    </row>
    <row r="46" spans="1:33" ht="3.75" customHeight="1" x14ac:dyDescent="0.2">
      <c r="A46" s="2"/>
      <c r="B46" s="215"/>
      <c r="C46" s="1039"/>
      <c r="D46" s="1039"/>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35"/>
      <c r="AG46" s="4"/>
    </row>
    <row r="47" spans="1:33" ht="11.25" customHeight="1" x14ac:dyDescent="0.2">
      <c r="A47" s="2"/>
      <c r="B47" s="215"/>
      <c r="C47" s="1039"/>
      <c r="D47" s="1039"/>
      <c r="E47" s="10"/>
      <c r="F47" s="1687"/>
      <c r="G47" s="1687"/>
      <c r="H47" s="1687"/>
      <c r="I47" s="1687"/>
      <c r="J47" s="1687"/>
      <c r="K47" s="1687"/>
      <c r="L47" s="1687"/>
      <c r="M47" s="1687"/>
      <c r="N47" s="1687"/>
      <c r="O47" s="1687"/>
      <c r="P47" s="1687"/>
      <c r="Q47" s="1687"/>
      <c r="R47" s="1687"/>
      <c r="S47" s="1687"/>
      <c r="T47" s="1687"/>
      <c r="U47" s="1687"/>
      <c r="V47" s="1687"/>
      <c r="W47" s="10"/>
      <c r="X47" s="1687"/>
      <c r="Y47" s="1687"/>
      <c r="Z47" s="1687"/>
      <c r="AA47" s="1687"/>
      <c r="AB47" s="1687"/>
      <c r="AC47" s="1687"/>
      <c r="AD47" s="1687"/>
      <c r="AE47" s="10"/>
      <c r="AF47" s="4"/>
      <c r="AG47" s="4"/>
    </row>
    <row r="48" spans="1:33" ht="12.75" customHeight="1" x14ac:dyDescent="0.2">
      <c r="A48" s="2"/>
      <c r="B48" s="215"/>
      <c r="C48" s="1039"/>
      <c r="D48" s="1039"/>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35"/>
      <c r="AG48" s="4"/>
    </row>
    <row r="49" spans="1:33" ht="6" customHeight="1" x14ac:dyDescent="0.2">
      <c r="A49" s="2"/>
      <c r="B49" s="215"/>
      <c r="C49" s="1039"/>
      <c r="D49" s="1039"/>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35"/>
      <c r="AG49" s="4"/>
    </row>
    <row r="50" spans="1:33" s="50" customFormat="1" ht="12" customHeight="1" x14ac:dyDescent="0.2">
      <c r="A50" s="47"/>
      <c r="B50" s="318"/>
      <c r="C50" s="1040"/>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35"/>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35"/>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35"/>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35"/>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35"/>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35"/>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35"/>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35"/>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35"/>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35"/>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35"/>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35"/>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35"/>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35"/>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35"/>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35"/>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35"/>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35"/>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35"/>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35"/>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410">
        <v>43556</v>
      </c>
      <c r="D72" s="1410"/>
      <c r="E72" s="1410"/>
      <c r="F72" s="1410"/>
      <c r="G72" s="1410"/>
      <c r="H72" s="1410"/>
      <c r="I72" s="1410"/>
      <c r="J72" s="76"/>
      <c r="K72" s="76"/>
      <c r="L72" s="76"/>
      <c r="M72" s="76"/>
      <c r="N72" s="76"/>
      <c r="O72" s="76"/>
      <c r="P72" s="76"/>
      <c r="Q72" s="76"/>
      <c r="R72" s="76"/>
      <c r="S72" s="76"/>
      <c r="T72" s="76"/>
      <c r="U72" s="76"/>
      <c r="V72" s="75"/>
      <c r="W72" s="76"/>
      <c r="X72" s="76"/>
      <c r="Y72" s="76"/>
      <c r="Z72" s="76"/>
      <c r="AA72" s="76"/>
      <c r="AB72" s="76"/>
      <c r="AC72" s="76"/>
      <c r="AD72" s="76"/>
      <c r="AE72" s="76"/>
      <c r="AF72" s="1035"/>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0"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19" workbookViewId="0">
      <selection activeCell="AJ74" sqref="AJ74"/>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285</v>
      </c>
      <c r="C41" s="312"/>
      <c r="D41" s="312"/>
      <c r="E41" s="312"/>
    </row>
    <row r="42" spans="1:5" ht="9" customHeight="1" x14ac:dyDescent="0.2">
      <c r="A42" s="311"/>
      <c r="B42" s="339"/>
      <c r="C42" s="340"/>
      <c r="D42" s="341"/>
      <c r="E42" s="311"/>
    </row>
    <row r="43" spans="1:5" ht="13.5" customHeight="1" x14ac:dyDescent="0.2">
      <c r="A43" s="311"/>
      <c r="B43" s="339"/>
      <c r="C43" s="336"/>
      <c r="D43" s="342" t="s">
        <v>282</v>
      </c>
      <c r="E43" s="311"/>
    </row>
    <row r="44" spans="1:5" ht="13.5" customHeight="1" x14ac:dyDescent="0.2">
      <c r="A44" s="311"/>
      <c r="B44" s="339"/>
      <c r="C44" s="347"/>
      <c r="D44" s="550" t="s">
        <v>453</v>
      </c>
      <c r="E44" s="311"/>
    </row>
    <row r="45" spans="1:5" ht="13.5" customHeight="1" x14ac:dyDescent="0.2">
      <c r="A45" s="311"/>
      <c r="B45" s="339"/>
      <c r="C45" s="343"/>
      <c r="D45" s="341"/>
      <c r="E45" s="311"/>
    </row>
    <row r="46" spans="1:5" ht="13.5" customHeight="1" x14ac:dyDescent="0.2">
      <c r="A46" s="311"/>
      <c r="B46" s="339"/>
      <c r="C46" s="337"/>
      <c r="D46" s="342" t="s">
        <v>283</v>
      </c>
      <c r="E46" s="311"/>
    </row>
    <row r="47" spans="1:5" ht="13.5" customHeight="1" x14ac:dyDescent="0.2">
      <c r="A47" s="311"/>
      <c r="B47" s="339"/>
      <c r="C47" s="340"/>
      <c r="D47" s="886" t="s">
        <v>453</v>
      </c>
      <c r="E47" s="311"/>
    </row>
    <row r="48" spans="1:5" ht="13.5" customHeight="1" x14ac:dyDescent="0.2">
      <c r="A48" s="311"/>
      <c r="B48" s="339"/>
      <c r="C48" s="340"/>
      <c r="D48" s="341"/>
      <c r="E48" s="311"/>
    </row>
    <row r="49" spans="1:5" ht="13.5" customHeight="1" x14ac:dyDescent="0.2">
      <c r="A49" s="311"/>
      <c r="B49" s="339"/>
      <c r="C49" s="338"/>
      <c r="D49" s="342" t="s">
        <v>284</v>
      </c>
      <c r="E49" s="311"/>
    </row>
    <row r="50" spans="1:5" ht="13.5" customHeight="1" x14ac:dyDescent="0.2">
      <c r="A50" s="311"/>
      <c r="B50" s="339"/>
      <c r="C50" s="340"/>
      <c r="D50" s="550" t="s">
        <v>432</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0"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35" t="s">
        <v>273</v>
      </c>
      <c r="C1" s="1436"/>
      <c r="D1" s="1436"/>
      <c r="E1" s="1436"/>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437" t="s">
        <v>53</v>
      </c>
      <c r="D3" s="1437"/>
      <c r="E3" s="1437"/>
      <c r="F3" s="1437"/>
      <c r="G3" s="1437"/>
      <c r="H3" s="1437"/>
      <c r="I3" s="1437"/>
      <c r="J3" s="1437"/>
      <c r="K3" s="1437"/>
      <c r="L3" s="1437"/>
      <c r="M3" s="1437"/>
      <c r="N3" s="309"/>
      <c r="O3" s="31"/>
    </row>
    <row r="4" spans="1:15" s="32" customFormat="1" ht="11.25" x14ac:dyDescent="0.2">
      <c r="A4" s="29"/>
      <c r="B4" s="30"/>
      <c r="C4" s="1437"/>
      <c r="D4" s="1437"/>
      <c r="E4" s="1437"/>
      <c r="F4" s="1437"/>
      <c r="G4" s="1437"/>
      <c r="H4" s="1437"/>
      <c r="I4" s="1437"/>
      <c r="J4" s="1437"/>
      <c r="K4" s="1437"/>
      <c r="L4" s="1437"/>
      <c r="M4" s="1437"/>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430" t="s">
        <v>381</v>
      </c>
      <c r="E6" s="1430"/>
      <c r="F6" s="1430"/>
      <c r="G6" s="1430"/>
      <c r="H6" s="1430"/>
      <c r="I6" s="1430"/>
      <c r="J6" s="1430"/>
      <c r="K6" s="1430"/>
      <c r="L6" s="1430"/>
      <c r="M6" s="1430"/>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431" t="s">
        <v>382</v>
      </c>
      <c r="E8" s="1430"/>
      <c r="F8" s="1430"/>
      <c r="G8" s="1430"/>
      <c r="H8" s="1430"/>
      <c r="I8" s="1430"/>
      <c r="J8" s="1430"/>
      <c r="K8" s="1430"/>
      <c r="L8" s="1430"/>
      <c r="M8" s="1430"/>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438" t="s">
        <v>383</v>
      </c>
      <c r="E10" s="1438"/>
      <c r="F10" s="1438"/>
      <c r="G10" s="1438"/>
      <c r="H10" s="1438"/>
      <c r="I10" s="1438"/>
      <c r="J10" s="1438"/>
      <c r="K10" s="1438"/>
      <c r="L10" s="1438"/>
      <c r="M10" s="1438"/>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430" t="s">
        <v>384</v>
      </c>
      <c r="E12" s="1430"/>
      <c r="F12" s="1430"/>
      <c r="G12" s="1430"/>
      <c r="H12" s="1430"/>
      <c r="I12" s="1430"/>
      <c r="J12" s="1430"/>
      <c r="K12" s="1430"/>
      <c r="L12" s="1430"/>
      <c r="M12" s="1430"/>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430" t="s">
        <v>385</v>
      </c>
      <c r="E14" s="1430"/>
      <c r="F14" s="1430"/>
      <c r="G14" s="1430"/>
      <c r="H14" s="1430"/>
      <c r="I14" s="1430"/>
      <c r="J14" s="1430"/>
      <c r="K14" s="1430"/>
      <c r="L14" s="1430"/>
      <c r="M14" s="1430"/>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430" t="s">
        <v>386</v>
      </c>
      <c r="E16" s="1430"/>
      <c r="F16" s="1430"/>
      <c r="G16" s="1430"/>
      <c r="H16" s="1430"/>
      <c r="I16" s="1430"/>
      <c r="J16" s="1430"/>
      <c r="K16" s="1430"/>
      <c r="L16" s="1430"/>
      <c r="M16" s="1430"/>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431" t="s">
        <v>387</v>
      </c>
      <c r="E18" s="1430"/>
      <c r="F18" s="1430"/>
      <c r="G18" s="1430"/>
      <c r="H18" s="1430"/>
      <c r="I18" s="1430"/>
      <c r="J18" s="1430"/>
      <c r="K18" s="1430"/>
      <c r="L18" s="1430"/>
      <c r="M18" s="1430"/>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430" t="s">
        <v>388</v>
      </c>
      <c r="E20" s="1430"/>
      <c r="F20" s="1430"/>
      <c r="G20" s="1430"/>
      <c r="H20" s="1430"/>
      <c r="I20" s="1430"/>
      <c r="J20" s="1430"/>
      <c r="K20" s="1430"/>
      <c r="L20" s="1430"/>
      <c r="M20" s="1430"/>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430" t="s">
        <v>389</v>
      </c>
      <c r="E22" s="1430"/>
      <c r="F22" s="1430"/>
      <c r="G22" s="1430"/>
      <c r="H22" s="1430"/>
      <c r="I22" s="1430"/>
      <c r="J22" s="1430"/>
      <c r="K22" s="1430"/>
      <c r="L22" s="1430"/>
      <c r="M22" s="1430"/>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430" t="s">
        <v>264</v>
      </c>
      <c r="E24" s="1430"/>
      <c r="F24" s="1430"/>
      <c r="G24" s="1430"/>
      <c r="H24" s="1430"/>
      <c r="I24" s="1430"/>
      <c r="J24" s="1430"/>
      <c r="K24" s="1430"/>
      <c r="L24" s="1430"/>
      <c r="M24" s="1430"/>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427" t="s">
        <v>363</v>
      </c>
      <c r="E26" s="1427"/>
      <c r="F26" s="1427"/>
      <c r="G26" s="1427"/>
      <c r="H26" s="1427"/>
      <c r="I26" s="1427"/>
      <c r="J26" s="1427"/>
      <c r="K26" s="1427"/>
      <c r="L26" s="1427"/>
      <c r="M26" s="1427"/>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430" t="s">
        <v>52</v>
      </c>
      <c r="E28" s="1432"/>
      <c r="F28" s="1432"/>
      <c r="G28" s="1432"/>
      <c r="H28" s="1432"/>
      <c r="I28" s="1432"/>
      <c r="J28" s="1432"/>
      <c r="K28" s="1432"/>
      <c r="L28" s="1432"/>
      <c r="M28" s="1432"/>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430" t="s">
        <v>51</v>
      </c>
      <c r="E30" s="1432"/>
      <c r="F30" s="1432"/>
      <c r="G30" s="1432"/>
      <c r="H30" s="1432"/>
      <c r="I30" s="1432"/>
      <c r="J30" s="1432"/>
      <c r="K30" s="1432"/>
      <c r="L30" s="1432"/>
      <c r="M30" s="1432"/>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433" t="str">
        <f>+capa!D59</f>
        <v>30 de abril de 2019</v>
      </c>
      <c r="L35" s="1434"/>
      <c r="M35" s="928"/>
      <c r="N35" s="309"/>
      <c r="O35" s="31"/>
    </row>
    <row r="36" spans="1:16" s="32" customFormat="1" ht="11.25" x14ac:dyDescent="0.2">
      <c r="A36" s="29"/>
      <c r="B36" s="30"/>
      <c r="C36" s="37"/>
      <c r="D36" s="301" t="s">
        <v>40</v>
      </c>
      <c r="E36" s="38" t="s">
        <v>39</v>
      </c>
      <c r="F36" s="38"/>
      <c r="G36" s="40"/>
      <c r="H36" s="39"/>
      <c r="I36" s="40"/>
      <c r="J36" s="40"/>
      <c r="K36" s="849"/>
      <c r="L36" s="850"/>
      <c r="M36" s="850"/>
      <c r="N36" s="309"/>
      <c r="O36" s="31"/>
    </row>
    <row r="37" spans="1:16" s="32" customFormat="1" ht="12.75" customHeight="1" x14ac:dyDescent="0.2">
      <c r="A37" s="29"/>
      <c r="B37" s="30"/>
      <c r="C37" s="36"/>
      <c r="D37" s="301" t="s">
        <v>41</v>
      </c>
      <c r="E37" s="38" t="s">
        <v>20</v>
      </c>
      <c r="F37" s="38"/>
      <c r="G37" s="38"/>
      <c r="H37" s="39"/>
      <c r="I37" s="38"/>
      <c r="J37" s="40"/>
      <c r="K37" s="1428"/>
      <c r="L37" s="1429"/>
      <c r="M37" s="1429"/>
      <c r="N37" s="309"/>
      <c r="O37" s="31"/>
    </row>
    <row r="38" spans="1:16" s="32" customFormat="1" ht="11.25" x14ac:dyDescent="0.2">
      <c r="A38" s="29"/>
      <c r="B38" s="30"/>
      <c r="C38" s="36"/>
      <c r="D38" s="301" t="s">
        <v>15</v>
      </c>
      <c r="E38" s="38" t="s">
        <v>5</v>
      </c>
      <c r="F38" s="38"/>
      <c r="G38" s="38"/>
      <c r="H38" s="39"/>
      <c r="I38" s="38"/>
      <c r="J38" s="40"/>
      <c r="K38" s="1428"/>
      <c r="L38" s="1429"/>
      <c r="M38" s="1429"/>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425">
        <v>43556</v>
      </c>
      <c r="M40" s="1426"/>
      <c r="N40" s="330">
        <v>3</v>
      </c>
      <c r="O40" s="166"/>
      <c r="P40" s="166"/>
    </row>
    <row r="48" spans="1:16" x14ac:dyDescent="0.2">
      <c r="C48" s="70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187" customWidth="1"/>
    <col min="2" max="2" width="2.5703125" style="1187" customWidth="1"/>
    <col min="3" max="3" width="1" style="1187" customWidth="1"/>
    <col min="4" max="4" width="21.85546875" style="1187" customWidth="1"/>
    <col min="5" max="5" width="9.28515625" style="1187" customWidth="1"/>
    <col min="6" max="6" width="5.42578125" style="1187" customWidth="1"/>
    <col min="7" max="7" width="9.28515625" style="1187" customWidth="1"/>
    <col min="8" max="8" width="5.42578125" style="1187" customWidth="1"/>
    <col min="9" max="9" width="9.28515625" style="1187" customWidth="1"/>
    <col min="10" max="10" width="5.42578125" style="1187" customWidth="1"/>
    <col min="11" max="11" width="9.28515625" style="1187" customWidth="1"/>
    <col min="12" max="12" width="5.42578125" style="1187" customWidth="1"/>
    <col min="13" max="13" width="9.28515625" style="1187" customWidth="1"/>
    <col min="14" max="14" width="5.42578125" style="1187" customWidth="1"/>
    <col min="15" max="15" width="2.5703125" style="1187" customWidth="1"/>
    <col min="16" max="16" width="1" style="1187" customWidth="1"/>
    <col min="17" max="16384" width="9.140625" style="1187"/>
  </cols>
  <sheetData>
    <row r="1" spans="1:16" ht="13.5" customHeight="1" x14ac:dyDescent="0.2">
      <c r="A1" s="1224"/>
      <c r="B1" s="1240"/>
      <c r="C1" s="1240"/>
      <c r="D1" s="1241"/>
      <c r="E1" s="1240"/>
      <c r="F1" s="1240"/>
      <c r="G1" s="1240"/>
      <c r="H1" s="1240"/>
      <c r="I1" s="1439" t="s">
        <v>347</v>
      </c>
      <c r="J1" s="1439"/>
      <c r="K1" s="1439"/>
      <c r="L1" s="1439"/>
      <c r="M1" s="1439"/>
      <c r="N1" s="1439"/>
      <c r="O1" s="1239"/>
      <c r="P1" s="1189"/>
    </row>
    <row r="2" spans="1:16" ht="6" customHeight="1" x14ac:dyDescent="0.2">
      <c r="A2" s="1189"/>
      <c r="B2" s="1238"/>
      <c r="C2" s="1237"/>
      <c r="D2" s="1237"/>
      <c r="E2" s="1237"/>
      <c r="F2" s="1237"/>
      <c r="G2" s="1237"/>
      <c r="H2" s="1237"/>
      <c r="I2" s="1237"/>
      <c r="J2" s="1237"/>
      <c r="K2" s="1237"/>
      <c r="L2" s="1237"/>
      <c r="M2" s="1237"/>
      <c r="N2" s="1237"/>
      <c r="O2" s="1224"/>
      <c r="P2" s="1189"/>
    </row>
    <row r="3" spans="1:16" ht="13.5" customHeight="1" thickBot="1" x14ac:dyDescent="0.25">
      <c r="A3" s="1189"/>
      <c r="B3" s="1201"/>
      <c r="C3" s="1194"/>
      <c r="D3" s="1224"/>
      <c r="E3" s="1224"/>
      <c r="F3" s="1224"/>
      <c r="G3" s="1236"/>
      <c r="H3" s="1224"/>
      <c r="I3" s="1224"/>
      <c r="J3" s="1224"/>
      <c r="K3" s="1224"/>
      <c r="L3" s="1224"/>
      <c r="M3" s="1441" t="s">
        <v>72</v>
      </c>
      <c r="N3" s="1441"/>
      <c r="O3" s="1224"/>
      <c r="P3" s="1189"/>
    </row>
    <row r="4" spans="1:16" s="1216" customFormat="1" ht="13.5" customHeight="1" thickBot="1" x14ac:dyDescent="0.25">
      <c r="A4" s="1217"/>
      <c r="B4" s="1219"/>
      <c r="C4" s="1222" t="s">
        <v>175</v>
      </c>
      <c r="D4" s="1221"/>
      <c r="E4" s="1221"/>
      <c r="F4" s="1221"/>
      <c r="G4" s="1221"/>
      <c r="H4" s="1221"/>
      <c r="I4" s="1221"/>
      <c r="J4" s="1221"/>
      <c r="K4" s="1221"/>
      <c r="L4" s="1221"/>
      <c r="M4" s="1221"/>
      <c r="N4" s="1220"/>
      <c r="O4" s="1224"/>
      <c r="P4" s="1217"/>
    </row>
    <row r="5" spans="1:16" ht="3.75" customHeight="1" x14ac:dyDescent="0.2">
      <c r="A5" s="1189"/>
      <c r="B5" s="1234"/>
      <c r="C5" s="1442" t="s">
        <v>153</v>
      </c>
      <c r="D5" s="1443"/>
      <c r="E5" s="1235"/>
      <c r="F5" s="1235"/>
      <c r="G5" s="1235"/>
      <c r="H5" s="1235"/>
      <c r="I5" s="1235"/>
      <c r="J5" s="1235"/>
      <c r="K5" s="1194"/>
      <c r="L5" s="1235"/>
      <c r="M5" s="1235"/>
      <c r="N5" s="1235"/>
      <c r="O5" s="1224"/>
      <c r="P5" s="1189"/>
    </row>
    <row r="6" spans="1:16" ht="13.5" customHeight="1" x14ac:dyDescent="0.2">
      <c r="A6" s="1189"/>
      <c r="B6" s="1234"/>
      <c r="C6" s="1443"/>
      <c r="D6" s="1443"/>
      <c r="E6" s="1215">
        <v>2017</v>
      </c>
      <c r="F6" s="1213" t="s">
        <v>34</v>
      </c>
      <c r="G6" s="1215" t="s">
        <v>34</v>
      </c>
      <c r="H6" s="1213" t="s">
        <v>34</v>
      </c>
      <c r="I6" s="1214"/>
      <c r="J6" s="1213">
        <v>2018</v>
      </c>
      <c r="K6" s="1212" t="s">
        <v>34</v>
      </c>
      <c r="L6" s="1211" t="s">
        <v>34</v>
      </c>
      <c r="M6" s="1211" t="s">
        <v>34</v>
      </c>
      <c r="N6" s="1210"/>
      <c r="O6" s="1224"/>
      <c r="P6" s="1189"/>
    </row>
    <row r="7" spans="1:16" x14ac:dyDescent="0.2">
      <c r="A7" s="1189"/>
      <c r="B7" s="1234"/>
      <c r="C7" s="1195"/>
      <c r="D7" s="1195"/>
      <c r="E7" s="1440" t="s">
        <v>610</v>
      </c>
      <c r="F7" s="1440"/>
      <c r="G7" s="1440" t="s">
        <v>611</v>
      </c>
      <c r="H7" s="1440"/>
      <c r="I7" s="1440" t="s">
        <v>612</v>
      </c>
      <c r="J7" s="1440"/>
      <c r="K7" s="1440" t="s">
        <v>613</v>
      </c>
      <c r="L7" s="1440"/>
      <c r="M7" s="1440" t="s">
        <v>610</v>
      </c>
      <c r="N7" s="1440"/>
      <c r="O7" s="1224"/>
      <c r="P7" s="1189"/>
    </row>
    <row r="8" spans="1:16" s="1229" customFormat="1" ht="18" customHeight="1" x14ac:dyDescent="0.2">
      <c r="A8" s="1230"/>
      <c r="B8" s="1232"/>
      <c r="C8" s="1444" t="s">
        <v>2</v>
      </c>
      <c r="D8" s="1444"/>
      <c r="E8" s="1445">
        <v>10278.1</v>
      </c>
      <c r="F8" s="1445"/>
      <c r="G8" s="1445">
        <v>10270.799999999999</v>
      </c>
      <c r="H8" s="1445"/>
      <c r="I8" s="1445">
        <v>10264.299999999999</v>
      </c>
      <c r="J8" s="1445"/>
      <c r="K8" s="1445">
        <v>10261.1</v>
      </c>
      <c r="L8" s="1445"/>
      <c r="M8" s="1446">
        <v>10260.4</v>
      </c>
      <c r="N8" s="1446"/>
      <c r="O8" s="1224"/>
      <c r="P8" s="1230"/>
    </row>
    <row r="9" spans="1:16" ht="14.25" customHeight="1" x14ac:dyDescent="0.2">
      <c r="A9" s="1189"/>
      <c r="B9" s="1201"/>
      <c r="C9" s="686" t="s">
        <v>71</v>
      </c>
      <c r="D9" s="1188"/>
      <c r="E9" s="1447">
        <v>4859.5</v>
      </c>
      <c r="F9" s="1447"/>
      <c r="G9" s="1447">
        <v>4857.3</v>
      </c>
      <c r="H9" s="1447"/>
      <c r="I9" s="1447">
        <v>4853.3</v>
      </c>
      <c r="J9" s="1447"/>
      <c r="K9" s="1447">
        <v>4851</v>
      </c>
      <c r="L9" s="1447"/>
      <c r="M9" s="1448">
        <v>4850.6000000000004</v>
      </c>
      <c r="N9" s="1448"/>
      <c r="O9" s="1190"/>
      <c r="P9" s="1189"/>
    </row>
    <row r="10" spans="1:16" ht="14.25" customHeight="1" x14ac:dyDescent="0.2">
      <c r="A10" s="1189"/>
      <c r="B10" s="1201"/>
      <c r="C10" s="686" t="s">
        <v>70</v>
      </c>
      <c r="D10" s="1188"/>
      <c r="E10" s="1447">
        <v>5418.7</v>
      </c>
      <c r="F10" s="1447"/>
      <c r="G10" s="1447">
        <v>5413.5</v>
      </c>
      <c r="H10" s="1447"/>
      <c r="I10" s="1447">
        <v>5410.9</v>
      </c>
      <c r="J10" s="1447"/>
      <c r="K10" s="1447">
        <v>5410.1</v>
      </c>
      <c r="L10" s="1447"/>
      <c r="M10" s="1448">
        <v>5409.8</v>
      </c>
      <c r="N10" s="1448"/>
      <c r="O10" s="1190"/>
      <c r="P10" s="1189"/>
    </row>
    <row r="11" spans="1:16" ht="18.75" customHeight="1" x14ac:dyDescent="0.2">
      <c r="A11" s="1189"/>
      <c r="B11" s="1201"/>
      <c r="C11" s="686" t="s">
        <v>174</v>
      </c>
      <c r="D11" s="1233"/>
      <c r="E11" s="1447">
        <v>1426.2</v>
      </c>
      <c r="F11" s="1447"/>
      <c r="G11" s="1447">
        <v>1419.6</v>
      </c>
      <c r="H11" s="1447"/>
      <c r="I11" s="1447">
        <v>1414.1</v>
      </c>
      <c r="J11" s="1447"/>
      <c r="K11" s="1447">
        <v>1409.4</v>
      </c>
      <c r="L11" s="1447"/>
      <c r="M11" s="1448">
        <v>1406.1</v>
      </c>
      <c r="N11" s="1448"/>
      <c r="O11" s="1190"/>
      <c r="P11" s="1189"/>
    </row>
    <row r="12" spans="1:16" ht="13.5" customHeight="1" x14ac:dyDescent="0.2">
      <c r="A12" s="1189"/>
      <c r="B12" s="1201"/>
      <c r="C12" s="686" t="s">
        <v>154</v>
      </c>
      <c r="D12" s="1188"/>
      <c r="E12" s="1447">
        <v>1090.2</v>
      </c>
      <c r="F12" s="1447"/>
      <c r="G12" s="1447">
        <v>1089.7</v>
      </c>
      <c r="H12" s="1447"/>
      <c r="I12" s="1447">
        <v>1088.7</v>
      </c>
      <c r="J12" s="1447"/>
      <c r="K12" s="1447">
        <v>1087.7</v>
      </c>
      <c r="L12" s="1447"/>
      <c r="M12" s="1448">
        <v>1086.8</v>
      </c>
      <c r="N12" s="1448"/>
      <c r="O12" s="1190"/>
      <c r="P12" s="1189"/>
    </row>
    <row r="13" spans="1:16" ht="13.5" customHeight="1" x14ac:dyDescent="0.2">
      <c r="A13" s="1189"/>
      <c r="B13" s="1201"/>
      <c r="C13" s="686" t="s">
        <v>155</v>
      </c>
      <c r="D13" s="1188"/>
      <c r="E13" s="1447">
        <v>2652.3</v>
      </c>
      <c r="F13" s="1447"/>
      <c r="G13" s="1447">
        <v>2642</v>
      </c>
      <c r="H13" s="1447"/>
      <c r="I13" s="1447">
        <v>2628.3</v>
      </c>
      <c r="J13" s="1447"/>
      <c r="K13" s="1447">
        <v>2614.6</v>
      </c>
      <c r="L13" s="1447"/>
      <c r="M13" s="1448">
        <v>2601.6999999999998</v>
      </c>
      <c r="N13" s="1448"/>
      <c r="O13" s="1190"/>
      <c r="P13" s="1189"/>
    </row>
    <row r="14" spans="1:16" ht="13.5" customHeight="1" x14ac:dyDescent="0.2">
      <c r="A14" s="1189"/>
      <c r="B14" s="1201"/>
      <c r="C14" s="686" t="s">
        <v>156</v>
      </c>
      <c r="D14" s="1188"/>
      <c r="E14" s="1447">
        <v>5109.3999999999996</v>
      </c>
      <c r="F14" s="1447"/>
      <c r="G14" s="1447">
        <v>5119.6000000000004</v>
      </c>
      <c r="H14" s="1447"/>
      <c r="I14" s="1447">
        <v>5133.1000000000004</v>
      </c>
      <c r="J14" s="1447"/>
      <c r="K14" s="1447">
        <v>5149.3999999999996</v>
      </c>
      <c r="L14" s="1447"/>
      <c r="M14" s="1448">
        <v>5165.8</v>
      </c>
      <c r="N14" s="1448"/>
      <c r="O14" s="1190"/>
      <c r="P14" s="1189"/>
    </row>
    <row r="15" spans="1:16" s="1229" customFormat="1" ht="18" customHeight="1" x14ac:dyDescent="0.2">
      <c r="A15" s="1230"/>
      <c r="B15" s="1232"/>
      <c r="C15" s="1444" t="s">
        <v>173</v>
      </c>
      <c r="D15" s="1444"/>
      <c r="E15" s="1445">
        <v>5226.8999999999996</v>
      </c>
      <c r="F15" s="1445"/>
      <c r="G15" s="1445">
        <v>5216.8</v>
      </c>
      <c r="H15" s="1445"/>
      <c r="I15" s="1445">
        <v>5226</v>
      </c>
      <c r="J15" s="1445"/>
      <c r="K15" s="1445">
        <v>5255.5</v>
      </c>
      <c r="L15" s="1445"/>
      <c r="M15" s="1446">
        <v>5232.1000000000004</v>
      </c>
      <c r="N15" s="1446"/>
      <c r="O15" s="1231"/>
      <c r="P15" s="1230"/>
    </row>
    <row r="16" spans="1:16" ht="13.5" customHeight="1" x14ac:dyDescent="0.2">
      <c r="A16" s="1189"/>
      <c r="B16" s="1201"/>
      <c r="C16" s="686" t="s">
        <v>71</v>
      </c>
      <c r="D16" s="1188"/>
      <c r="E16" s="1447">
        <v>2671.3</v>
      </c>
      <c r="F16" s="1447"/>
      <c r="G16" s="1447">
        <v>2660.7</v>
      </c>
      <c r="H16" s="1447"/>
      <c r="I16" s="1447">
        <v>2653.8</v>
      </c>
      <c r="J16" s="1447"/>
      <c r="K16" s="1447">
        <v>2662.1</v>
      </c>
      <c r="L16" s="1447"/>
      <c r="M16" s="1448">
        <v>2665.4</v>
      </c>
      <c r="N16" s="1448"/>
      <c r="O16" s="1190"/>
      <c r="P16" s="1189"/>
    </row>
    <row r="17" spans="1:16" ht="13.5" customHeight="1" x14ac:dyDescent="0.2">
      <c r="A17" s="1189"/>
      <c r="B17" s="1201"/>
      <c r="C17" s="686" t="s">
        <v>70</v>
      </c>
      <c r="D17" s="1188"/>
      <c r="E17" s="1447">
        <v>2555.6</v>
      </c>
      <c r="F17" s="1447"/>
      <c r="G17" s="1447">
        <v>2556.1</v>
      </c>
      <c r="H17" s="1447"/>
      <c r="I17" s="1447">
        <v>2572.1</v>
      </c>
      <c r="J17" s="1447"/>
      <c r="K17" s="1447">
        <v>2593.4</v>
      </c>
      <c r="L17" s="1447"/>
      <c r="M17" s="1448">
        <v>2566.8000000000002</v>
      </c>
      <c r="N17" s="1448"/>
      <c r="O17" s="1190"/>
      <c r="P17" s="1189"/>
    </row>
    <row r="18" spans="1:16" ht="18.75" customHeight="1" x14ac:dyDescent="0.2">
      <c r="A18" s="1189"/>
      <c r="B18" s="1201"/>
      <c r="C18" s="686" t="s">
        <v>154</v>
      </c>
      <c r="D18" s="1188"/>
      <c r="E18" s="1447">
        <v>378.9</v>
      </c>
      <c r="F18" s="1447"/>
      <c r="G18" s="1447">
        <v>362.5</v>
      </c>
      <c r="H18" s="1447"/>
      <c r="I18" s="1447">
        <v>356.2</v>
      </c>
      <c r="J18" s="1447"/>
      <c r="K18" s="1447">
        <v>394.9</v>
      </c>
      <c r="L18" s="1447"/>
      <c r="M18" s="1448">
        <v>374.1</v>
      </c>
      <c r="N18" s="1448"/>
      <c r="O18" s="1190"/>
      <c r="P18" s="1189"/>
    </row>
    <row r="19" spans="1:16" ht="13.5" customHeight="1" x14ac:dyDescent="0.2">
      <c r="A19" s="1189"/>
      <c r="B19" s="1201"/>
      <c r="C19" s="686" t="s">
        <v>155</v>
      </c>
      <c r="D19" s="1188"/>
      <c r="E19" s="1447">
        <v>2423.3000000000002</v>
      </c>
      <c r="F19" s="1447"/>
      <c r="G19" s="1447">
        <v>2419.6</v>
      </c>
      <c r="H19" s="1447"/>
      <c r="I19" s="1447">
        <v>2412.5</v>
      </c>
      <c r="J19" s="1447"/>
      <c r="K19" s="1447">
        <v>2383.5</v>
      </c>
      <c r="L19" s="1447"/>
      <c r="M19" s="1448">
        <v>2386.9</v>
      </c>
      <c r="N19" s="1448"/>
      <c r="O19" s="1190"/>
      <c r="P19" s="1189"/>
    </row>
    <row r="20" spans="1:16" ht="13.5" customHeight="1" x14ac:dyDescent="0.2">
      <c r="A20" s="1189"/>
      <c r="B20" s="1201"/>
      <c r="C20" s="686" t="s">
        <v>156</v>
      </c>
      <c r="D20" s="1188"/>
      <c r="E20" s="1447">
        <v>2424.8000000000002</v>
      </c>
      <c r="F20" s="1447"/>
      <c r="G20" s="1447">
        <v>2434.6999999999998</v>
      </c>
      <c r="H20" s="1447"/>
      <c r="I20" s="1447">
        <v>2457.3000000000002</v>
      </c>
      <c r="J20" s="1447"/>
      <c r="K20" s="1447">
        <v>2477</v>
      </c>
      <c r="L20" s="1447"/>
      <c r="M20" s="1448">
        <v>2471.1</v>
      </c>
      <c r="N20" s="1448"/>
      <c r="O20" s="1190"/>
      <c r="P20" s="1189"/>
    </row>
    <row r="21" spans="1:16" s="1225" customFormat="1" ht="18" customHeight="1" x14ac:dyDescent="0.2">
      <c r="A21" s="1226"/>
      <c r="B21" s="1228"/>
      <c r="C21" s="1444" t="s">
        <v>493</v>
      </c>
      <c r="D21" s="1444"/>
      <c r="E21" s="1449">
        <v>59</v>
      </c>
      <c r="F21" s="1449"/>
      <c r="G21" s="1449">
        <v>58.9</v>
      </c>
      <c r="H21" s="1449"/>
      <c r="I21" s="1449">
        <v>59</v>
      </c>
      <c r="J21" s="1449"/>
      <c r="K21" s="1449">
        <v>59.4</v>
      </c>
      <c r="L21" s="1449"/>
      <c r="M21" s="1450">
        <v>59.1</v>
      </c>
      <c r="N21" s="1450"/>
      <c r="O21" s="1227"/>
      <c r="P21" s="1226"/>
    </row>
    <row r="22" spans="1:16" ht="13.5" customHeight="1" x14ac:dyDescent="0.2">
      <c r="A22" s="1189"/>
      <c r="B22" s="1201"/>
      <c r="C22" s="686" t="s">
        <v>71</v>
      </c>
      <c r="D22" s="1188"/>
      <c r="E22" s="1447">
        <v>64.7</v>
      </c>
      <c r="F22" s="1447"/>
      <c r="G22" s="1447">
        <v>64.400000000000006</v>
      </c>
      <c r="H22" s="1447"/>
      <c r="I22" s="1447">
        <v>64.3</v>
      </c>
      <c r="J22" s="1447"/>
      <c r="K22" s="1447">
        <v>64.5</v>
      </c>
      <c r="L22" s="1447"/>
      <c r="M22" s="1448">
        <v>64.5</v>
      </c>
      <c r="N22" s="1448"/>
      <c r="O22" s="1190"/>
      <c r="P22" s="1189"/>
    </row>
    <row r="23" spans="1:16" ht="13.5" customHeight="1" x14ac:dyDescent="0.2">
      <c r="A23" s="1189"/>
      <c r="B23" s="1201"/>
      <c r="C23" s="686" t="s">
        <v>70</v>
      </c>
      <c r="D23" s="1188"/>
      <c r="E23" s="1447">
        <v>54.1</v>
      </c>
      <c r="F23" s="1447"/>
      <c r="G23" s="1447">
        <v>54.2</v>
      </c>
      <c r="H23" s="1447"/>
      <c r="I23" s="1447">
        <v>54.5</v>
      </c>
      <c r="J23" s="1447"/>
      <c r="K23" s="1447">
        <v>54.9</v>
      </c>
      <c r="L23" s="1447"/>
      <c r="M23" s="1448">
        <v>54.4</v>
      </c>
      <c r="N23" s="1448"/>
      <c r="O23" s="1190"/>
      <c r="P23" s="1189"/>
    </row>
    <row r="24" spans="1:16" ht="18.75" customHeight="1" x14ac:dyDescent="0.2">
      <c r="A24" s="1189"/>
      <c r="B24" s="1201"/>
      <c r="C24" s="686" t="s">
        <v>169</v>
      </c>
      <c r="D24" s="1188"/>
      <c r="E24" s="1447">
        <v>75.099999999999994</v>
      </c>
      <c r="F24" s="1447"/>
      <c r="G24" s="1447">
        <v>75</v>
      </c>
      <c r="H24" s="1447"/>
      <c r="I24" s="1447">
        <v>75</v>
      </c>
      <c r="J24" s="1447"/>
      <c r="K24" s="1447">
        <v>75.400000000000006</v>
      </c>
      <c r="L24" s="1447"/>
      <c r="M24" s="1448">
        <v>75.099999999999994</v>
      </c>
      <c r="N24" s="1448"/>
      <c r="O24" s="1190"/>
      <c r="P24" s="1189"/>
    </row>
    <row r="25" spans="1:16" ht="13.5" customHeight="1" x14ac:dyDescent="0.2">
      <c r="A25" s="1189"/>
      <c r="B25" s="1201"/>
      <c r="C25" s="686" t="s">
        <v>154</v>
      </c>
      <c r="D25" s="1188"/>
      <c r="E25" s="1447">
        <v>34.799999999999997</v>
      </c>
      <c r="F25" s="1447"/>
      <c r="G25" s="1447">
        <v>33.299999999999997</v>
      </c>
      <c r="H25" s="1447"/>
      <c r="I25" s="1447">
        <v>32.700000000000003</v>
      </c>
      <c r="J25" s="1447"/>
      <c r="K25" s="1447">
        <v>36.299999999999997</v>
      </c>
      <c r="L25" s="1447"/>
      <c r="M25" s="1448">
        <v>34.4</v>
      </c>
      <c r="N25" s="1448"/>
      <c r="O25" s="1190"/>
      <c r="P25" s="1189"/>
    </row>
    <row r="26" spans="1:16" ht="13.5" customHeight="1" x14ac:dyDescent="0.2">
      <c r="A26" s="1189"/>
      <c r="B26" s="1201"/>
      <c r="C26" s="686" t="s">
        <v>155</v>
      </c>
      <c r="D26" s="1224"/>
      <c r="E26" s="1454">
        <v>91.4</v>
      </c>
      <c r="F26" s="1454"/>
      <c r="G26" s="1454">
        <v>91.6</v>
      </c>
      <c r="H26" s="1454"/>
      <c r="I26" s="1454">
        <v>91.8</v>
      </c>
      <c r="J26" s="1454"/>
      <c r="K26" s="1447">
        <v>91.2</v>
      </c>
      <c r="L26" s="1447"/>
      <c r="M26" s="1451">
        <v>91.7</v>
      </c>
      <c r="N26" s="1451"/>
      <c r="O26" s="1190"/>
      <c r="P26" s="1189"/>
    </row>
    <row r="27" spans="1:16" ht="13.5" customHeight="1" x14ac:dyDescent="0.2">
      <c r="A27" s="1189"/>
      <c r="B27" s="1201"/>
      <c r="C27" s="686" t="s">
        <v>156</v>
      </c>
      <c r="D27" s="1224"/>
      <c r="E27" s="1454">
        <v>47.5</v>
      </c>
      <c r="F27" s="1454"/>
      <c r="G27" s="1454">
        <v>47.6</v>
      </c>
      <c r="H27" s="1454"/>
      <c r="I27" s="1454">
        <v>47.9</v>
      </c>
      <c r="J27" s="1454"/>
      <c r="K27" s="1447">
        <v>48.1</v>
      </c>
      <c r="L27" s="1447"/>
      <c r="M27" s="1451">
        <v>47.8</v>
      </c>
      <c r="N27" s="1451"/>
      <c r="O27" s="1190"/>
      <c r="P27" s="1189"/>
    </row>
    <row r="28" spans="1:16" ht="13.5" customHeight="1" x14ac:dyDescent="0.2">
      <c r="A28" s="1189"/>
      <c r="B28" s="1201"/>
      <c r="C28" s="687" t="s">
        <v>172</v>
      </c>
      <c r="D28" s="1224"/>
      <c r="E28" s="688"/>
      <c r="F28" s="688"/>
      <c r="G28" s="688"/>
      <c r="H28" s="688"/>
      <c r="I28" s="688"/>
      <c r="J28" s="688"/>
      <c r="K28" s="688"/>
      <c r="L28" s="688"/>
      <c r="M28" s="688"/>
      <c r="N28" s="688"/>
      <c r="O28" s="1190"/>
      <c r="P28" s="1189"/>
    </row>
    <row r="29" spans="1:16" ht="15.75" customHeight="1" thickBot="1" x14ac:dyDescent="0.25">
      <c r="A29" s="1189"/>
      <c r="B29" s="1201"/>
      <c r="C29" s="1223"/>
      <c r="D29" s="1190"/>
      <c r="E29" s="1190"/>
      <c r="F29" s="1190"/>
      <c r="G29" s="1190"/>
      <c r="H29" s="1190"/>
      <c r="I29" s="1190"/>
      <c r="J29" s="1190"/>
      <c r="K29" s="1190"/>
      <c r="L29" s="1190"/>
      <c r="M29" s="1441"/>
      <c r="N29" s="1441"/>
      <c r="O29" s="1190"/>
      <c r="P29" s="1189"/>
    </row>
    <row r="30" spans="1:16" s="1216" customFormat="1" ht="13.5" customHeight="1" thickBot="1" x14ac:dyDescent="0.25">
      <c r="A30" s="1217"/>
      <c r="B30" s="1219"/>
      <c r="C30" s="1222" t="s">
        <v>492</v>
      </c>
      <c r="D30" s="1221"/>
      <c r="E30" s="1221"/>
      <c r="F30" s="1221"/>
      <c r="G30" s="1221"/>
      <c r="H30" s="1221"/>
      <c r="I30" s="1221"/>
      <c r="J30" s="1221"/>
      <c r="K30" s="1221"/>
      <c r="L30" s="1221"/>
      <c r="M30" s="1221"/>
      <c r="N30" s="1220"/>
      <c r="O30" s="1190"/>
      <c r="P30" s="1217"/>
    </row>
    <row r="31" spans="1:16" s="1216" customFormat="1" ht="3.75" customHeight="1" x14ac:dyDescent="0.2">
      <c r="A31" s="1217"/>
      <c r="B31" s="1219"/>
      <c r="C31" s="1453" t="s">
        <v>157</v>
      </c>
      <c r="D31" s="1453"/>
      <c r="E31" s="1218"/>
      <c r="F31" s="1218"/>
      <c r="G31" s="1218"/>
      <c r="H31" s="1218"/>
      <c r="I31" s="1218"/>
      <c r="J31" s="1218"/>
      <c r="K31" s="1218"/>
      <c r="L31" s="1218"/>
      <c r="M31" s="1218"/>
      <c r="N31" s="1218"/>
      <c r="O31" s="1190"/>
      <c r="P31" s="1217"/>
    </row>
    <row r="32" spans="1:16" ht="13.5" customHeight="1" x14ac:dyDescent="0.2">
      <c r="A32" s="1189"/>
      <c r="B32" s="1201"/>
      <c r="C32" s="1453"/>
      <c r="D32" s="1453"/>
      <c r="E32" s="1215">
        <v>2017</v>
      </c>
      <c r="F32" s="1213" t="s">
        <v>34</v>
      </c>
      <c r="G32" s="1215" t="s">
        <v>34</v>
      </c>
      <c r="H32" s="1213" t="s">
        <v>34</v>
      </c>
      <c r="I32" s="1214"/>
      <c r="J32" s="1213">
        <v>2018</v>
      </c>
      <c r="K32" s="1212" t="s">
        <v>34</v>
      </c>
      <c r="L32" s="1211" t="s">
        <v>34</v>
      </c>
      <c r="M32" s="1211" t="s">
        <v>34</v>
      </c>
      <c r="N32" s="1210"/>
      <c r="O32" s="1190"/>
      <c r="P32" s="1189"/>
    </row>
    <row r="33" spans="1:16" x14ac:dyDescent="0.2">
      <c r="A33" s="1189"/>
      <c r="B33" s="1201"/>
      <c r="C33" s="1195"/>
      <c r="D33" s="1195"/>
      <c r="E33" s="1440" t="str">
        <f>+E7</f>
        <v>4.º trimestre</v>
      </c>
      <c r="F33" s="1440"/>
      <c r="G33" s="1440" t="str">
        <f>+G7</f>
        <v>1.º trimestre</v>
      </c>
      <c r="H33" s="1440"/>
      <c r="I33" s="1440" t="str">
        <f>+I7</f>
        <v>2.º trimestre</v>
      </c>
      <c r="J33" s="1440"/>
      <c r="K33" s="1440" t="str">
        <f>+K7</f>
        <v>3.º trimestre</v>
      </c>
      <c r="L33" s="1440"/>
      <c r="M33" s="1440" t="str">
        <f>+M7</f>
        <v>4.º trimestre</v>
      </c>
      <c r="N33" s="1440"/>
      <c r="O33" s="1190"/>
      <c r="P33" s="1189"/>
    </row>
    <row r="34" spans="1:16" x14ac:dyDescent="0.2">
      <c r="A34" s="1189"/>
      <c r="B34" s="1201"/>
      <c r="C34" s="1195"/>
      <c r="D34" s="1195"/>
      <c r="E34" s="697" t="s">
        <v>158</v>
      </c>
      <c r="F34" s="697" t="s">
        <v>105</v>
      </c>
      <c r="G34" s="697" t="s">
        <v>158</v>
      </c>
      <c r="H34" s="697" t="s">
        <v>105</v>
      </c>
      <c r="I34" s="1124" t="s">
        <v>158</v>
      </c>
      <c r="J34" s="1124" t="s">
        <v>105</v>
      </c>
      <c r="K34" s="1124" t="s">
        <v>158</v>
      </c>
      <c r="L34" s="1124" t="s">
        <v>105</v>
      </c>
      <c r="M34" s="1124" t="s">
        <v>158</v>
      </c>
      <c r="N34" s="1124" t="s">
        <v>105</v>
      </c>
      <c r="O34" s="1190"/>
      <c r="P34" s="1189"/>
    </row>
    <row r="35" spans="1:16" ht="15" customHeight="1" x14ac:dyDescent="0.2">
      <c r="A35" s="1189"/>
      <c r="B35" s="1201"/>
      <c r="C35" s="1444" t="s">
        <v>2</v>
      </c>
      <c r="D35" s="1444"/>
      <c r="E35" s="1209">
        <v>10278.1</v>
      </c>
      <c r="F35" s="1209">
        <f>+E35/E35*100</f>
        <v>100</v>
      </c>
      <c r="G35" s="1208">
        <v>10270.799999999999</v>
      </c>
      <c r="H35" s="1209">
        <f>+G35/G35*100</f>
        <v>100</v>
      </c>
      <c r="I35" s="1208">
        <v>10264.299999999999</v>
      </c>
      <c r="J35" s="1209">
        <f>+I35/I35*100</f>
        <v>100</v>
      </c>
      <c r="K35" s="1208">
        <v>10261.1</v>
      </c>
      <c r="L35" s="1209">
        <f>+K35/K35*100</f>
        <v>100</v>
      </c>
      <c r="M35" s="1208">
        <v>10260.4</v>
      </c>
      <c r="N35" s="1208">
        <f>+M35/M35*100</f>
        <v>100</v>
      </c>
      <c r="O35" s="1190"/>
      <c r="P35" s="1189"/>
    </row>
    <row r="36" spans="1:16" ht="13.5" customHeight="1" x14ac:dyDescent="0.2">
      <c r="A36" s="1189"/>
      <c r="B36" s="1201"/>
      <c r="C36" s="689"/>
      <c r="D36" s="689" t="s">
        <v>174</v>
      </c>
      <c r="E36" s="1206">
        <v>1426.2</v>
      </c>
      <c r="F36" s="1206">
        <f>+E36/E$35*100</f>
        <v>13.876105505881437</v>
      </c>
      <c r="G36" s="1205">
        <v>1419.6</v>
      </c>
      <c r="H36" s="1206">
        <f>+G36/G$35*100</f>
        <v>13.821708143474707</v>
      </c>
      <c r="I36" s="1205">
        <v>1414.1</v>
      </c>
      <c r="J36" s="1206">
        <f>+I36/I$35*100</f>
        <v>13.776877137262161</v>
      </c>
      <c r="K36" s="1205">
        <v>1409.4</v>
      </c>
      <c r="L36" s="1206">
        <f>+K36/K$35*100</f>
        <v>13.735369502295075</v>
      </c>
      <c r="M36" s="1205">
        <v>1406.1</v>
      </c>
      <c r="N36" s="1205">
        <f>+M36/M$35*100</f>
        <v>13.704144087949787</v>
      </c>
      <c r="O36" s="1190"/>
      <c r="P36" s="1189"/>
    </row>
    <row r="37" spans="1:16" ht="13.5" customHeight="1" x14ac:dyDescent="0.2">
      <c r="A37" s="1189"/>
      <c r="B37" s="1201"/>
      <c r="C37" s="689"/>
      <c r="D37" s="689" t="s">
        <v>491</v>
      </c>
      <c r="E37" s="1206">
        <v>2210.3000000000002</v>
      </c>
      <c r="F37" s="1206">
        <f>+E37/E$35*100</f>
        <v>21.504947412459501</v>
      </c>
      <c r="G37" s="1205">
        <v>2214.9</v>
      </c>
      <c r="H37" s="1206">
        <f>+G37/G$35*100</f>
        <v>21.565019277953034</v>
      </c>
      <c r="I37" s="1205">
        <v>2223</v>
      </c>
      <c r="J37" s="1206">
        <f>+I37/I$35*100</f>
        <v>21.657589898970219</v>
      </c>
      <c r="K37" s="1205">
        <v>2233.6</v>
      </c>
      <c r="L37" s="1206">
        <f>+K37/K$35*100</f>
        <v>21.76764674352652</v>
      </c>
      <c r="M37" s="1205">
        <v>2243.8000000000002</v>
      </c>
      <c r="N37" s="1205">
        <f>+M37/M$35*100</f>
        <v>21.868543136719818</v>
      </c>
      <c r="O37" s="1190"/>
      <c r="P37" s="1189"/>
    </row>
    <row r="38" spans="1:16" s="1202" customFormat="1" ht="15" customHeight="1" x14ac:dyDescent="0.2">
      <c r="A38" s="1203"/>
      <c r="B38" s="1207"/>
      <c r="C38" s="689" t="s">
        <v>185</v>
      </c>
      <c r="D38" s="689"/>
      <c r="E38" s="1206">
        <v>3561.3</v>
      </c>
      <c r="F38" s="1206">
        <f>+E38/E$35*100</f>
        <v>34.649400180967298</v>
      </c>
      <c r="G38" s="1205">
        <v>3568.5</v>
      </c>
      <c r="H38" s="1206">
        <f>+G38/G$35*100</f>
        <v>34.744128987031196</v>
      </c>
      <c r="I38" s="1205">
        <v>3565.8</v>
      </c>
      <c r="J38" s="1206">
        <f>+I38/I$35*100</f>
        <v>34.739826388550611</v>
      </c>
      <c r="K38" s="1205">
        <v>3564.1</v>
      </c>
      <c r="L38" s="1206">
        <f>+K38/K$35*100</f>
        <v>34.734092836050714</v>
      </c>
      <c r="M38" s="1205">
        <v>3562.9</v>
      </c>
      <c r="N38" s="1205">
        <f>+M38/M$35*100</f>
        <v>34.724767065611481</v>
      </c>
      <c r="O38" s="1204"/>
      <c r="P38" s="1203"/>
    </row>
    <row r="39" spans="1:16" ht="13.5" customHeight="1" x14ac:dyDescent="0.2">
      <c r="A39" s="1189"/>
      <c r="B39" s="1201"/>
      <c r="C39" s="689"/>
      <c r="D39" s="690" t="s">
        <v>174</v>
      </c>
      <c r="E39" s="1200">
        <v>467.1</v>
      </c>
      <c r="F39" s="1200">
        <f>+E39/E38*100</f>
        <v>13.115996967399546</v>
      </c>
      <c r="G39" s="1199">
        <v>464.9</v>
      </c>
      <c r="H39" s="1200">
        <f>+G39/G38*100</f>
        <v>13.027882863948436</v>
      </c>
      <c r="I39" s="1199">
        <v>462.2</v>
      </c>
      <c r="J39" s="1200">
        <f>+I39/I38*100</f>
        <v>12.962028156374444</v>
      </c>
      <c r="K39" s="1199">
        <v>459.7</v>
      </c>
      <c r="L39" s="1200">
        <f>+K39/K38*100</f>
        <v>12.898066833141606</v>
      </c>
      <c r="M39" s="1199">
        <v>457.7</v>
      </c>
      <c r="N39" s="1199">
        <f>+M39/M38*100</f>
        <v>12.846276909259311</v>
      </c>
      <c r="O39" s="1190"/>
      <c r="P39" s="1189"/>
    </row>
    <row r="40" spans="1:16" ht="13.5" customHeight="1" x14ac:dyDescent="0.2">
      <c r="A40" s="1189"/>
      <c r="B40" s="1201"/>
      <c r="C40" s="689"/>
      <c r="D40" s="690" t="s">
        <v>491</v>
      </c>
      <c r="E40" s="1200">
        <v>714.3</v>
      </c>
      <c r="F40" s="1200">
        <f>+E40/E38*100</f>
        <v>20.057282453036809</v>
      </c>
      <c r="G40" s="1199">
        <v>717.3</v>
      </c>
      <c r="H40" s="1200">
        <f>+G40/G38*100</f>
        <v>20.100882723833543</v>
      </c>
      <c r="I40" s="1199">
        <v>721.2</v>
      </c>
      <c r="J40" s="1200">
        <f>+I40/I38*100</f>
        <v>20.225475349150258</v>
      </c>
      <c r="K40" s="1199">
        <v>725.8</v>
      </c>
      <c r="L40" s="1200">
        <f>+K40/K38*100</f>
        <v>20.364187312364972</v>
      </c>
      <c r="M40" s="1199">
        <v>730.2</v>
      </c>
      <c r="N40" s="1199">
        <f>+M40/M38*100</f>
        <v>20.494540963821606</v>
      </c>
      <c r="O40" s="1190"/>
      <c r="P40" s="1189"/>
    </row>
    <row r="41" spans="1:16" s="1202" customFormat="1" ht="15" customHeight="1" x14ac:dyDescent="0.2">
      <c r="A41" s="1203"/>
      <c r="B41" s="1207"/>
      <c r="C41" s="689" t="s">
        <v>186</v>
      </c>
      <c r="D41" s="689"/>
      <c r="E41" s="1206">
        <v>2233.3000000000002</v>
      </c>
      <c r="F41" s="1206">
        <f>+E41/E$35*100</f>
        <v>21.728724180539206</v>
      </c>
      <c r="G41" s="1205">
        <v>2226.4</v>
      </c>
      <c r="H41" s="1206">
        <f>+G41/G$35*100</f>
        <v>21.676987186976675</v>
      </c>
      <c r="I41" s="1205">
        <v>2223.1</v>
      </c>
      <c r="J41" s="1206">
        <f>+I41/I$35*100</f>
        <v>21.658564149527976</v>
      </c>
      <c r="K41" s="1205">
        <v>2220.6999999999998</v>
      </c>
      <c r="L41" s="1206">
        <f>+K41/K$35*100</f>
        <v>21.641929227860558</v>
      </c>
      <c r="M41" s="1205">
        <v>2218.4</v>
      </c>
      <c r="N41" s="1205">
        <f>+M41/M$35*100</f>
        <v>21.620989435109745</v>
      </c>
      <c r="O41" s="1204"/>
      <c r="P41" s="1203"/>
    </row>
    <row r="42" spans="1:16" ht="13.5" customHeight="1" x14ac:dyDescent="0.2">
      <c r="A42" s="1189"/>
      <c r="B42" s="1201"/>
      <c r="C42" s="689"/>
      <c r="D42" s="690" t="s">
        <v>174</v>
      </c>
      <c r="E42" s="1200">
        <v>276.8</v>
      </c>
      <c r="F42" s="1200">
        <f>+E42/E41*100</f>
        <v>12.394214839027448</v>
      </c>
      <c r="G42" s="1199">
        <v>274.7</v>
      </c>
      <c r="H42" s="1200">
        <f>+G42/G41*100</f>
        <v>12.338303988501616</v>
      </c>
      <c r="I42" s="1199">
        <v>273.2</v>
      </c>
      <c r="J42" s="1200">
        <f>+I42/I41*100</f>
        <v>12.289145787413972</v>
      </c>
      <c r="K42" s="1199">
        <v>271.89999999999998</v>
      </c>
      <c r="L42" s="1200">
        <f>+K42/K41*100</f>
        <v>12.243887062637906</v>
      </c>
      <c r="M42" s="1199">
        <v>270.8</v>
      </c>
      <c r="N42" s="1199">
        <f>+M42/M41*100</f>
        <v>12.206996033177065</v>
      </c>
      <c r="O42" s="1190"/>
      <c r="P42" s="1189"/>
    </row>
    <row r="43" spans="1:16" ht="13.5" customHeight="1" x14ac:dyDescent="0.2">
      <c r="A43" s="1189"/>
      <c r="B43" s="1201"/>
      <c r="C43" s="689"/>
      <c r="D43" s="690" t="s">
        <v>491</v>
      </c>
      <c r="E43" s="1200">
        <v>534.79999999999995</v>
      </c>
      <c r="F43" s="1200">
        <f>+E43/E41*100</f>
        <v>23.946626069045802</v>
      </c>
      <c r="G43" s="1199">
        <v>534.79999999999995</v>
      </c>
      <c r="H43" s="1200">
        <f>+G43/G41*100</f>
        <v>24.020840819259789</v>
      </c>
      <c r="I43" s="1199">
        <v>535.79999999999995</v>
      </c>
      <c r="J43" s="1200">
        <f>+I43/I41*100</f>
        <v>24.101479915433401</v>
      </c>
      <c r="K43" s="1199">
        <v>537.5</v>
      </c>
      <c r="L43" s="1200">
        <f>+K43/K41*100</f>
        <v>24.204079794659343</v>
      </c>
      <c r="M43" s="1199">
        <v>539</v>
      </c>
      <c r="N43" s="1199">
        <f>+M43/M41*100</f>
        <v>24.296790479624956</v>
      </c>
      <c r="O43" s="1190"/>
      <c r="P43" s="1189"/>
    </row>
    <row r="44" spans="1:16" s="1202" customFormat="1" ht="15" customHeight="1" x14ac:dyDescent="0.2">
      <c r="A44" s="1203"/>
      <c r="B44" s="1207"/>
      <c r="C44" s="689" t="s">
        <v>58</v>
      </c>
      <c r="D44" s="689"/>
      <c r="E44" s="1206">
        <v>2832.4</v>
      </c>
      <c r="F44" s="1206">
        <f>+E44/E$35*100</f>
        <v>27.557622517780523</v>
      </c>
      <c r="G44" s="1205">
        <v>2830.8</v>
      </c>
      <c r="H44" s="1206">
        <f>+G44/G$35*100</f>
        <v>27.561631031662582</v>
      </c>
      <c r="I44" s="1205">
        <v>2833.3</v>
      </c>
      <c r="J44" s="1206">
        <f>+I44/I$35*100</f>
        <v>27.603441052970005</v>
      </c>
      <c r="K44" s="1205">
        <v>2836.5</v>
      </c>
      <c r="L44" s="1206">
        <f>+K44/K$35*100</f>
        <v>27.643235130736471</v>
      </c>
      <c r="M44" s="1205">
        <v>2841.1</v>
      </c>
      <c r="N44" s="1205">
        <f>+M44/M$35*100</f>
        <v>27.689953608046469</v>
      </c>
      <c r="O44" s="1204"/>
      <c r="P44" s="1203"/>
    </row>
    <row r="45" spans="1:16" ht="13.5" customHeight="1" x14ac:dyDescent="0.2">
      <c r="A45" s="1189"/>
      <c r="B45" s="1201"/>
      <c r="C45" s="689"/>
      <c r="D45" s="690" t="s">
        <v>174</v>
      </c>
      <c r="E45" s="1200">
        <v>450.6</v>
      </c>
      <c r="F45" s="1200">
        <f>+E45/E44*100</f>
        <v>15.908769947747494</v>
      </c>
      <c r="G45" s="1199">
        <v>450.3</v>
      </c>
      <c r="H45" s="1200">
        <f>+G45/G44*100</f>
        <v>15.907164052564646</v>
      </c>
      <c r="I45" s="1199">
        <v>450.5</v>
      </c>
      <c r="J45" s="1200">
        <f>+I45/I44*100</f>
        <v>15.900187061024246</v>
      </c>
      <c r="K45" s="1199">
        <v>450.7</v>
      </c>
      <c r="L45" s="1200">
        <f>+K45/K44*100</f>
        <v>15.889300193900935</v>
      </c>
      <c r="M45" s="1199">
        <v>451.5</v>
      </c>
      <c r="N45" s="1199">
        <f>+M45/M44*100</f>
        <v>15.891732075604519</v>
      </c>
      <c r="O45" s="1190"/>
      <c r="P45" s="1189"/>
    </row>
    <row r="46" spans="1:16" ht="13.5" customHeight="1" x14ac:dyDescent="0.2">
      <c r="A46" s="1189"/>
      <c r="B46" s="1201"/>
      <c r="C46" s="689"/>
      <c r="D46" s="690" t="s">
        <v>491</v>
      </c>
      <c r="E46" s="1200">
        <v>611.79999999999995</v>
      </c>
      <c r="F46" s="1200">
        <f>+E46/E44*100</f>
        <v>21.60005648919644</v>
      </c>
      <c r="G46" s="1199">
        <v>613</v>
      </c>
      <c r="H46" s="1200">
        <f>+G46/G44*100</f>
        <v>21.654655927652957</v>
      </c>
      <c r="I46" s="1199">
        <v>615.70000000000005</v>
      </c>
      <c r="J46" s="1200">
        <f>+I46/I44*100</f>
        <v>21.730843892281086</v>
      </c>
      <c r="K46" s="1199">
        <v>619.1</v>
      </c>
      <c r="L46" s="1200">
        <f>+K46/K44*100</f>
        <v>21.826194253481404</v>
      </c>
      <c r="M46" s="1199">
        <v>622.29999999999995</v>
      </c>
      <c r="N46" s="1199">
        <f>+M46/M44*100</f>
        <v>21.903488085600646</v>
      </c>
      <c r="O46" s="1190"/>
      <c r="P46" s="1189"/>
    </row>
    <row r="47" spans="1:16" s="1202" customFormat="1" ht="15" customHeight="1" x14ac:dyDescent="0.2">
      <c r="A47" s="1203"/>
      <c r="B47" s="1207"/>
      <c r="C47" s="689" t="s">
        <v>188</v>
      </c>
      <c r="D47" s="689"/>
      <c r="E47" s="1206">
        <v>713.7</v>
      </c>
      <c r="F47" s="1206">
        <f>+E47/E$35*100</f>
        <v>6.9438904077601897</v>
      </c>
      <c r="G47" s="1205">
        <v>709.8</v>
      </c>
      <c r="H47" s="1206">
        <f>+G47/G$35*100</f>
        <v>6.9108540717373534</v>
      </c>
      <c r="I47" s="1205">
        <v>707.9</v>
      </c>
      <c r="J47" s="1206">
        <f>+I47/I$35*100</f>
        <v>6.8967196983720278</v>
      </c>
      <c r="K47" s="1205">
        <v>706.6</v>
      </c>
      <c r="L47" s="1206">
        <f>+K47/K$35*100</f>
        <v>6.8862012844626799</v>
      </c>
      <c r="M47" s="1205">
        <v>705.4</v>
      </c>
      <c r="N47" s="1205">
        <f>+M47/M$35*100</f>
        <v>6.8749756344781883</v>
      </c>
      <c r="O47" s="1204"/>
      <c r="P47" s="1203"/>
    </row>
    <row r="48" spans="1:16" ht="13.5" customHeight="1" x14ac:dyDescent="0.2">
      <c r="A48" s="1189"/>
      <c r="B48" s="1201"/>
      <c r="C48" s="689"/>
      <c r="D48" s="690" t="s">
        <v>174</v>
      </c>
      <c r="E48" s="1200">
        <v>90.8</v>
      </c>
      <c r="F48" s="1200">
        <f>+E48/E47*100</f>
        <v>12.72243239456354</v>
      </c>
      <c r="G48" s="1199">
        <v>89.8</v>
      </c>
      <c r="H48" s="1200">
        <f>+G48/G47*100</f>
        <v>12.651451112989577</v>
      </c>
      <c r="I48" s="1199">
        <v>89.2</v>
      </c>
      <c r="J48" s="1200">
        <f>+I48/I47*100</f>
        <v>12.600649809295101</v>
      </c>
      <c r="K48" s="1199">
        <v>88.7</v>
      </c>
      <c r="L48" s="1200">
        <f>+K48/K47*100</f>
        <v>12.553071044438155</v>
      </c>
      <c r="M48" s="1199">
        <v>88.3</v>
      </c>
      <c r="N48" s="1199">
        <f>+M48/M47*100</f>
        <v>12.517720442302242</v>
      </c>
      <c r="O48" s="1190"/>
      <c r="P48" s="1189"/>
    </row>
    <row r="49" spans="1:16" ht="13.5" customHeight="1" x14ac:dyDescent="0.2">
      <c r="A49" s="1189"/>
      <c r="B49" s="1201"/>
      <c r="C49" s="689"/>
      <c r="D49" s="690" t="s">
        <v>491</v>
      </c>
      <c r="E49" s="1200">
        <v>179.2</v>
      </c>
      <c r="F49" s="1200">
        <f>+E49/E47*100</f>
        <v>25.108589043015268</v>
      </c>
      <c r="G49" s="1199">
        <v>179.3</v>
      </c>
      <c r="H49" s="1200">
        <f>+G49/G47*100</f>
        <v>25.260636799098339</v>
      </c>
      <c r="I49" s="1199">
        <v>179.3</v>
      </c>
      <c r="J49" s="1200">
        <f>+I49/I47*100</f>
        <v>25.328436219805063</v>
      </c>
      <c r="K49" s="1199">
        <v>179.5</v>
      </c>
      <c r="L49" s="1200">
        <f>+K49/K47*100</f>
        <v>25.403339937729974</v>
      </c>
      <c r="M49" s="1199">
        <v>179.8</v>
      </c>
      <c r="N49" s="1199">
        <f>+M49/M47*100</f>
        <v>25.489084207541822</v>
      </c>
      <c r="O49" s="1190"/>
      <c r="P49" s="1189"/>
    </row>
    <row r="50" spans="1:16" s="1202" customFormat="1" ht="15" customHeight="1" x14ac:dyDescent="0.2">
      <c r="A50" s="1203"/>
      <c r="B50" s="1207"/>
      <c r="C50" s="689" t="s">
        <v>189</v>
      </c>
      <c r="D50" s="689"/>
      <c r="E50" s="1206">
        <v>440.8</v>
      </c>
      <c r="F50" s="1206">
        <f>+E50/E$35*100</f>
        <v>4.2887304073710126</v>
      </c>
      <c r="G50" s="1205">
        <v>438.4</v>
      </c>
      <c r="H50" s="1206">
        <f>+G50/G$35*100</f>
        <v>4.2684114187794524</v>
      </c>
      <c r="I50" s="1205">
        <v>437.7</v>
      </c>
      <c r="J50" s="1206">
        <f>+I50/I$35*100</f>
        <v>4.2642946913087103</v>
      </c>
      <c r="K50" s="1205">
        <v>437.3</v>
      </c>
      <c r="L50" s="1206">
        <f>+K50/K$35*100</f>
        <v>4.2617263256376017</v>
      </c>
      <c r="M50" s="1205">
        <v>437</v>
      </c>
      <c r="N50" s="1205">
        <f>+M50/M$35*100</f>
        <v>4.2590932127402441</v>
      </c>
      <c r="O50" s="1204"/>
      <c r="P50" s="1203"/>
    </row>
    <row r="51" spans="1:16" ht="13.5" customHeight="1" x14ac:dyDescent="0.2">
      <c r="A51" s="1189"/>
      <c r="B51" s="1201"/>
      <c r="C51" s="689"/>
      <c r="D51" s="690" t="s">
        <v>174</v>
      </c>
      <c r="E51" s="1200">
        <v>66.5</v>
      </c>
      <c r="F51" s="1200">
        <f>+E51/E50*100</f>
        <v>15.086206896551724</v>
      </c>
      <c r="G51" s="1199">
        <v>66</v>
      </c>
      <c r="H51" s="1200">
        <f>+G51/G50*100</f>
        <v>15.054744525547445</v>
      </c>
      <c r="I51" s="1199">
        <v>65.8</v>
      </c>
      <c r="J51" s="1200">
        <f>+I51/I50*100</f>
        <v>15.033127713045467</v>
      </c>
      <c r="K51" s="1199">
        <v>65.7</v>
      </c>
      <c r="L51" s="1200">
        <f>+K51/K50*100</f>
        <v>15.024010976446375</v>
      </c>
      <c r="M51" s="1199">
        <v>65.599999999999994</v>
      </c>
      <c r="N51" s="1199">
        <f>+M51/M50*100</f>
        <v>15.011441647597254</v>
      </c>
      <c r="O51" s="1190"/>
      <c r="P51" s="1189"/>
    </row>
    <row r="52" spans="1:16" ht="13.5" customHeight="1" x14ac:dyDescent="0.2">
      <c r="A52" s="1189"/>
      <c r="B52" s="1201"/>
      <c r="C52" s="689"/>
      <c r="D52" s="690" t="s">
        <v>491</v>
      </c>
      <c r="E52" s="1200">
        <v>94.3</v>
      </c>
      <c r="F52" s="1200">
        <f>+E52/E50*100</f>
        <v>21.392921960072595</v>
      </c>
      <c r="G52" s="1199">
        <v>94.1</v>
      </c>
      <c r="H52" s="1200">
        <f>+G52/G50*100</f>
        <v>21.464416058394161</v>
      </c>
      <c r="I52" s="1199">
        <v>94.3</v>
      </c>
      <c r="J52" s="1200">
        <f>+I52/I50*100</f>
        <v>21.544436828878226</v>
      </c>
      <c r="K52" s="1199">
        <v>94.5</v>
      </c>
      <c r="L52" s="1200">
        <f>+K52/K50*100</f>
        <v>21.609878801737935</v>
      </c>
      <c r="M52" s="1199">
        <v>94.8</v>
      </c>
      <c r="N52" s="1199">
        <f>+M52/M50*100</f>
        <v>21.693363844393591</v>
      </c>
      <c r="O52" s="1190"/>
      <c r="P52" s="1189"/>
    </row>
    <row r="53" spans="1:16" s="1202" customFormat="1" ht="15" customHeight="1" x14ac:dyDescent="0.2">
      <c r="A53" s="1203"/>
      <c r="B53" s="1207"/>
      <c r="C53" s="689" t="s">
        <v>129</v>
      </c>
      <c r="D53" s="689"/>
      <c r="E53" s="1206">
        <v>244.5</v>
      </c>
      <c r="F53" s="1206">
        <f>+E53/E$35*100</f>
        <v>2.3788443389342389</v>
      </c>
      <c r="G53" s="1205">
        <v>243.2</v>
      </c>
      <c r="H53" s="1206">
        <f>+G53/G$35*100</f>
        <v>2.3678778673521048</v>
      </c>
      <c r="I53" s="1205">
        <v>242.8</v>
      </c>
      <c r="J53" s="1206">
        <f>+I53/I$35*100</f>
        <v>2.3654803542375031</v>
      </c>
      <c r="K53" s="1205">
        <v>242.4</v>
      </c>
      <c r="L53" s="1206">
        <f>+K53/K$35*100</f>
        <v>2.3623198292580718</v>
      </c>
      <c r="M53" s="1205">
        <v>242.1</v>
      </c>
      <c r="N53" s="1205">
        <f>+M53/M$35*100</f>
        <v>2.3595571322755449</v>
      </c>
      <c r="O53" s="1204"/>
      <c r="P53" s="1203"/>
    </row>
    <row r="54" spans="1:16" ht="13.5" customHeight="1" x14ac:dyDescent="0.2">
      <c r="A54" s="1189"/>
      <c r="B54" s="1201"/>
      <c r="C54" s="689"/>
      <c r="D54" s="690" t="s">
        <v>174</v>
      </c>
      <c r="E54" s="1200">
        <v>39</v>
      </c>
      <c r="F54" s="1200">
        <f>+E54/E53*100</f>
        <v>15.950920245398773</v>
      </c>
      <c r="G54" s="1199">
        <v>38.6</v>
      </c>
      <c r="H54" s="1200">
        <f>+G54/G53*100</f>
        <v>15.871710526315791</v>
      </c>
      <c r="I54" s="1199">
        <v>38.299999999999997</v>
      </c>
      <c r="J54" s="1200">
        <f>+I54/I53*100</f>
        <v>15.77429983525535</v>
      </c>
      <c r="K54" s="1199">
        <v>38.1</v>
      </c>
      <c r="L54" s="1200">
        <f>+K54/K53*100</f>
        <v>15.717821782178218</v>
      </c>
      <c r="M54" s="1199">
        <v>37.9</v>
      </c>
      <c r="N54" s="1199">
        <f>+M54/M53*100</f>
        <v>15.654688145394466</v>
      </c>
      <c r="O54" s="1190"/>
      <c r="P54" s="1189"/>
    </row>
    <row r="55" spans="1:16" ht="13.5" customHeight="1" x14ac:dyDescent="0.2">
      <c r="A55" s="1189"/>
      <c r="B55" s="1201"/>
      <c r="C55" s="689"/>
      <c r="D55" s="690" t="s">
        <v>491</v>
      </c>
      <c r="E55" s="1200">
        <v>34.5</v>
      </c>
      <c r="F55" s="1200">
        <f>+E55/E53*100</f>
        <v>14.110429447852759</v>
      </c>
      <c r="G55" s="1199">
        <v>34.700000000000003</v>
      </c>
      <c r="H55" s="1200">
        <f>+G55/G53*100</f>
        <v>14.268092105263161</v>
      </c>
      <c r="I55" s="1199">
        <v>34.799999999999997</v>
      </c>
      <c r="J55" s="1200">
        <f>+I55/I53*100</f>
        <v>14.332784184514002</v>
      </c>
      <c r="K55" s="1199">
        <v>35</v>
      </c>
      <c r="L55" s="1200">
        <f>+K55/K53*100</f>
        <v>14.438943894389439</v>
      </c>
      <c r="M55" s="1199">
        <v>35.200000000000003</v>
      </c>
      <c r="N55" s="1199">
        <f>+M55/M53*100</f>
        <v>14.539446509706735</v>
      </c>
      <c r="O55" s="1190"/>
      <c r="P55" s="1189"/>
    </row>
    <row r="56" spans="1:16" s="1202" customFormat="1" ht="15" customHeight="1" x14ac:dyDescent="0.2">
      <c r="A56" s="1203"/>
      <c r="B56" s="1207"/>
      <c r="C56" s="689" t="s">
        <v>130</v>
      </c>
      <c r="D56" s="689"/>
      <c r="E56" s="1206">
        <v>252.1</v>
      </c>
      <c r="F56" s="1206">
        <f>+E56/E$35*100</f>
        <v>2.4527879666475316</v>
      </c>
      <c r="G56" s="1205">
        <v>253.8</v>
      </c>
      <c r="H56" s="1206">
        <f>+G56/G$35*100</f>
        <v>2.4710830704521558</v>
      </c>
      <c r="I56" s="1205">
        <v>253.6</v>
      </c>
      <c r="J56" s="1206">
        <f>+I56/I$35*100</f>
        <v>2.4706994144754151</v>
      </c>
      <c r="K56" s="1205">
        <v>253.5</v>
      </c>
      <c r="L56" s="1206">
        <f>+K56/K$35*100</f>
        <v>2.4704953659938989</v>
      </c>
      <c r="M56" s="1205">
        <v>253.5</v>
      </c>
      <c r="N56" s="1205">
        <f>+M56/M$35*100</f>
        <v>2.4706639117383338</v>
      </c>
      <c r="O56" s="1204"/>
      <c r="P56" s="1203"/>
    </row>
    <row r="57" spans="1:16" ht="13.5" customHeight="1" x14ac:dyDescent="0.2">
      <c r="A57" s="1189"/>
      <c r="B57" s="1201"/>
      <c r="C57" s="689"/>
      <c r="D57" s="690" t="s">
        <v>174</v>
      </c>
      <c r="E57" s="1200">
        <v>35.299999999999997</v>
      </c>
      <c r="F57" s="1200">
        <f>+E57/E56*100</f>
        <v>14.002380007933359</v>
      </c>
      <c r="G57" s="1199">
        <v>35.200000000000003</v>
      </c>
      <c r="H57" s="1200">
        <f>+G57/G56*100</f>
        <v>13.869188337273444</v>
      </c>
      <c r="I57" s="1199">
        <v>34.9</v>
      </c>
      <c r="J57" s="1200">
        <f>+I57/I56*100</f>
        <v>13.761829652996846</v>
      </c>
      <c r="K57" s="1199">
        <v>34.6</v>
      </c>
      <c r="L57" s="1200">
        <f>+K57/K56*100</f>
        <v>13.648915187376726</v>
      </c>
      <c r="M57" s="1199">
        <v>34.299999999999997</v>
      </c>
      <c r="N57" s="1199">
        <f>+M57/M56*100</f>
        <v>13.530571992110453</v>
      </c>
      <c r="O57" s="1190"/>
      <c r="P57" s="1189"/>
    </row>
    <row r="58" spans="1:16" ht="13.5" customHeight="1" x14ac:dyDescent="0.2">
      <c r="A58" s="1189"/>
      <c r="B58" s="1201"/>
      <c r="C58" s="689"/>
      <c r="D58" s="690" t="s">
        <v>491</v>
      </c>
      <c r="E58" s="1200">
        <v>41.5</v>
      </c>
      <c r="F58" s="1200">
        <f>+E58/E56*100</f>
        <v>16.461721539071796</v>
      </c>
      <c r="G58" s="1199">
        <v>41.7</v>
      </c>
      <c r="H58" s="1200">
        <f>+G58/G56*100</f>
        <v>16.430260047281326</v>
      </c>
      <c r="I58" s="1199">
        <v>41.9</v>
      </c>
      <c r="J58" s="1200">
        <f>+I58/I56*100</f>
        <v>16.522082018927446</v>
      </c>
      <c r="K58" s="1199">
        <v>42.1</v>
      </c>
      <c r="L58" s="1200">
        <f>+K58/K56*100</f>
        <v>16.607495069033533</v>
      </c>
      <c r="M58" s="1199">
        <v>42.3</v>
      </c>
      <c r="N58" s="1199">
        <f>+M58/M56*100</f>
        <v>16.686390532544376</v>
      </c>
      <c r="O58" s="1190"/>
      <c r="P58" s="1189"/>
    </row>
    <row r="59" spans="1:16" s="754" customFormat="1" ht="13.5" customHeight="1" x14ac:dyDescent="0.2">
      <c r="A59" s="769"/>
      <c r="B59" s="770"/>
      <c r="C59" s="771" t="s">
        <v>458</v>
      </c>
      <c r="D59" s="772"/>
      <c r="E59" s="773"/>
      <c r="F59" s="1198"/>
      <c r="G59" s="773"/>
      <c r="H59" s="1198"/>
      <c r="I59" s="773"/>
      <c r="J59" s="1198"/>
      <c r="K59" s="773"/>
      <c r="L59" s="1198"/>
      <c r="M59" s="773"/>
      <c r="N59" s="1198"/>
      <c r="O59" s="774"/>
      <c r="P59" s="765"/>
    </row>
    <row r="60" spans="1:16" ht="13.5" customHeight="1" x14ac:dyDescent="0.2">
      <c r="A60" s="1189"/>
      <c r="B60" s="1197"/>
      <c r="C60" s="1196" t="s">
        <v>368</v>
      </c>
      <c r="D60" s="1195"/>
      <c r="E60" s="1194"/>
      <c r="F60" s="1193" t="s">
        <v>87</v>
      </c>
      <c r="G60" s="1191"/>
      <c r="H60" s="1191"/>
      <c r="I60" s="1192"/>
      <c r="J60" s="1191"/>
      <c r="K60" s="1191"/>
      <c r="L60" s="1191"/>
      <c r="M60" s="1191"/>
      <c r="N60" s="1191"/>
      <c r="O60" s="1190"/>
      <c r="P60" s="1189"/>
    </row>
    <row r="61" spans="1:16" ht="13.5" customHeight="1" x14ac:dyDescent="0.2">
      <c r="A61" s="1189"/>
      <c r="B61" s="885">
        <v>6</v>
      </c>
      <c r="C61" s="1452">
        <v>43556</v>
      </c>
      <c r="D61" s="1452"/>
      <c r="E61" s="1188"/>
      <c r="F61" s="1188"/>
      <c r="G61" s="1188"/>
      <c r="H61" s="1188"/>
      <c r="I61" s="1188"/>
      <c r="J61" s="1188"/>
      <c r="K61" s="1188"/>
      <c r="L61" s="1188"/>
      <c r="M61" s="1188"/>
      <c r="N61" s="1188"/>
      <c r="O61" s="1188"/>
      <c r="P61" s="1188"/>
    </row>
  </sheetData>
  <mergeCells count="120">
    <mergeCell ref="E25:F25"/>
    <mergeCell ref="G25:H25"/>
    <mergeCell ref="I25:J25"/>
    <mergeCell ref="K25:L25"/>
    <mergeCell ref="M25:N25"/>
    <mergeCell ref="M23:N23"/>
    <mergeCell ref="M26:N26"/>
    <mergeCell ref="C61:D61"/>
    <mergeCell ref="C35:D35"/>
    <mergeCell ref="C31:D32"/>
    <mergeCell ref="E33:F33"/>
    <mergeCell ref="G33:H33"/>
    <mergeCell ref="I33:J33"/>
    <mergeCell ref="I27:J27"/>
    <mergeCell ref="K27:L27"/>
    <mergeCell ref="M27:N27"/>
    <mergeCell ref="K33:L33"/>
    <mergeCell ref="M33:N33"/>
    <mergeCell ref="M29:N29"/>
    <mergeCell ref="E27:F27"/>
    <mergeCell ref="G27:H27"/>
    <mergeCell ref="E26:F26"/>
    <mergeCell ref="G26:H26"/>
    <mergeCell ref="I26:J26"/>
    <mergeCell ref="C21:D21"/>
    <mergeCell ref="E21:F21"/>
    <mergeCell ref="G21:H21"/>
    <mergeCell ref="I21:J21"/>
    <mergeCell ref="K21:L21"/>
    <mergeCell ref="M21:N21"/>
    <mergeCell ref="E24:F24"/>
    <mergeCell ref="G24:H24"/>
    <mergeCell ref="I24:J24"/>
    <mergeCell ref="K24:L24"/>
    <mergeCell ref="M24:N24"/>
    <mergeCell ref="K22:L22"/>
    <mergeCell ref="M22:N22"/>
    <mergeCell ref="E23:F23"/>
    <mergeCell ref="G23:H23"/>
    <mergeCell ref="I23:J23"/>
    <mergeCell ref="K23:L23"/>
    <mergeCell ref="E22:F22"/>
    <mergeCell ref="G22:H22"/>
    <mergeCell ref="I22:J22"/>
    <mergeCell ref="K26:L26"/>
    <mergeCell ref="E20:F20"/>
    <mergeCell ref="G20:H20"/>
    <mergeCell ref="I20:J20"/>
    <mergeCell ref="K20:L20"/>
    <mergeCell ref="M20:N20"/>
    <mergeCell ref="M17:N17"/>
    <mergeCell ref="M15:N15"/>
    <mergeCell ref="E16:F16"/>
    <mergeCell ref="I16:J16"/>
    <mergeCell ref="K16:L16"/>
    <mergeCell ref="M16:N16"/>
    <mergeCell ref="E17:F17"/>
    <mergeCell ref="G17:H17"/>
    <mergeCell ref="I17:J17"/>
    <mergeCell ref="E18:F18"/>
    <mergeCell ref="G18:H18"/>
    <mergeCell ref="I18:J18"/>
    <mergeCell ref="K18:L18"/>
    <mergeCell ref="M18:N18"/>
    <mergeCell ref="E19:F19"/>
    <mergeCell ref="G19:H19"/>
    <mergeCell ref="I19:J19"/>
    <mergeCell ref="K19:L19"/>
    <mergeCell ref="M19:N19"/>
    <mergeCell ref="C15:D15"/>
    <mergeCell ref="E15:F15"/>
    <mergeCell ref="G15:H15"/>
    <mergeCell ref="I15:J15"/>
    <mergeCell ref="K15:L15"/>
    <mergeCell ref="K17:L17"/>
    <mergeCell ref="E14:F14"/>
    <mergeCell ref="G14:H14"/>
    <mergeCell ref="I14:J14"/>
    <mergeCell ref="K14:L14"/>
    <mergeCell ref="M14:N14"/>
    <mergeCell ref="G16:H16"/>
    <mergeCell ref="E12:F12"/>
    <mergeCell ref="G12:H12"/>
    <mergeCell ref="I12:J12"/>
    <mergeCell ref="K12:L12"/>
    <mergeCell ref="M12:N12"/>
    <mergeCell ref="E13:F13"/>
    <mergeCell ref="G13:H13"/>
    <mergeCell ref="I13:J13"/>
    <mergeCell ref="K13:L13"/>
    <mergeCell ref="M13:N13"/>
    <mergeCell ref="E11:F11"/>
    <mergeCell ref="G11:H11"/>
    <mergeCell ref="I11:J11"/>
    <mergeCell ref="K11:L11"/>
    <mergeCell ref="M11:N11"/>
    <mergeCell ref="K10:L10"/>
    <mergeCell ref="M10:N10"/>
    <mergeCell ref="E9:F9"/>
    <mergeCell ref="G9:H9"/>
    <mergeCell ref="I9:J9"/>
    <mergeCell ref="E10:F10"/>
    <mergeCell ref="G10:H10"/>
    <mergeCell ref="I10:J10"/>
    <mergeCell ref="K9:L9"/>
    <mergeCell ref="M9:N9"/>
    <mergeCell ref="I1:N1"/>
    <mergeCell ref="M7:N7"/>
    <mergeCell ref="M3:N3"/>
    <mergeCell ref="C5:D6"/>
    <mergeCell ref="C8:D8"/>
    <mergeCell ref="E8:F8"/>
    <mergeCell ref="G8:H8"/>
    <mergeCell ref="I8:J8"/>
    <mergeCell ref="K8:L8"/>
    <mergeCell ref="E7:F7"/>
    <mergeCell ref="G7:H7"/>
    <mergeCell ref="I7:J7"/>
    <mergeCell ref="K7:L7"/>
    <mergeCell ref="M8:N8"/>
  </mergeCells>
  <conditionalFormatting sqref="E33:N33 E7:N7">
    <cfRule type="cellIs" dxfId="15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RowHeight="12.75" x14ac:dyDescent="0.2"/>
  <cols>
    <col min="1" max="1" width="1" style="1187" customWidth="1"/>
    <col min="2" max="2" width="2.5703125" style="1187" customWidth="1"/>
    <col min="3" max="3" width="1" style="1187" customWidth="1"/>
    <col min="4" max="4" width="34" style="1187" customWidth="1"/>
    <col min="5" max="5" width="7.42578125" style="1187" customWidth="1"/>
    <col min="6" max="6" width="4.85546875" style="1187" customWidth="1"/>
    <col min="7" max="7" width="7.42578125" style="1187" customWidth="1"/>
    <col min="8" max="8" width="4.85546875" style="1187" customWidth="1"/>
    <col min="9" max="9" width="7.42578125" style="1187" customWidth="1"/>
    <col min="10" max="10" width="4.85546875" style="1187" customWidth="1"/>
    <col min="11" max="11" width="7.42578125" style="1187" customWidth="1"/>
    <col min="12" max="12" width="4.85546875" style="1187" customWidth="1"/>
    <col min="13" max="13" width="7.42578125" style="1187" customWidth="1"/>
    <col min="14" max="14" width="4.85546875" style="1187" customWidth="1"/>
    <col min="15" max="15" width="2.5703125" style="1187" customWidth="1"/>
    <col min="16" max="16" width="1" style="1187" customWidth="1"/>
    <col min="17" max="16384" width="9.140625" style="1187"/>
  </cols>
  <sheetData>
    <row r="1" spans="1:16" ht="13.5" customHeight="1" x14ac:dyDescent="0.2">
      <c r="A1" s="1189"/>
      <c r="B1" s="1273"/>
      <c r="C1" s="1456" t="s">
        <v>294</v>
      </c>
      <c r="D1" s="1456"/>
      <c r="E1" s="1224"/>
      <c r="F1" s="1224"/>
      <c r="G1" s="1224"/>
      <c r="H1" s="1224"/>
      <c r="I1" s="1224"/>
      <c r="J1" s="1224"/>
      <c r="K1" s="1224"/>
      <c r="L1" s="1224"/>
      <c r="M1" s="1272"/>
      <c r="N1" s="1224"/>
      <c r="O1" s="1224"/>
      <c r="P1" s="1189"/>
    </row>
    <row r="2" spans="1:16" ht="9.75" customHeight="1" x14ac:dyDescent="0.2">
      <c r="A2" s="1189"/>
      <c r="B2" s="1270"/>
      <c r="C2" s="1271"/>
      <c r="D2" s="1270"/>
      <c r="E2" s="1269"/>
      <c r="F2" s="1269"/>
      <c r="G2" s="1269"/>
      <c r="H2" s="1269"/>
      <c r="I2" s="1237"/>
      <c r="J2" s="1237"/>
      <c r="K2" s="1237"/>
      <c r="L2" s="1237"/>
      <c r="M2" s="1237"/>
      <c r="N2" s="1237"/>
      <c r="O2" s="1268"/>
      <c r="P2" s="1189"/>
    </row>
    <row r="3" spans="1:16" ht="9" customHeight="1" thickBot="1" x14ac:dyDescent="0.25">
      <c r="A3" s="1189"/>
      <c r="B3" s="1224"/>
      <c r="C3" s="1223"/>
      <c r="D3" s="1224"/>
      <c r="E3" s="1224"/>
      <c r="F3" s="1224"/>
      <c r="G3" s="1224"/>
      <c r="H3" s="1224"/>
      <c r="I3" s="1224"/>
      <c r="J3" s="1224"/>
      <c r="K3" s="1224"/>
      <c r="L3" s="1224"/>
      <c r="M3" s="1441" t="s">
        <v>72</v>
      </c>
      <c r="N3" s="1441"/>
      <c r="O3" s="1266"/>
      <c r="P3" s="1189"/>
    </row>
    <row r="4" spans="1:16" s="1216" customFormat="1" ht="13.5" customHeight="1" thickBot="1" x14ac:dyDescent="0.25">
      <c r="A4" s="1217"/>
      <c r="B4" s="1218"/>
      <c r="C4" s="1222" t="s">
        <v>159</v>
      </c>
      <c r="D4" s="1221"/>
      <c r="E4" s="1221"/>
      <c r="F4" s="1221"/>
      <c r="G4" s="1221"/>
      <c r="H4" s="1221"/>
      <c r="I4" s="1221"/>
      <c r="J4" s="1221"/>
      <c r="K4" s="1221"/>
      <c r="L4" s="1221"/>
      <c r="M4" s="1221"/>
      <c r="N4" s="1220"/>
      <c r="O4" s="1266"/>
      <c r="P4" s="1217"/>
    </row>
    <row r="5" spans="1:16" ht="3.75" customHeight="1" x14ac:dyDescent="0.2">
      <c r="A5" s="1189"/>
      <c r="B5" s="1224"/>
      <c r="C5" s="1457" t="s">
        <v>153</v>
      </c>
      <c r="D5" s="1458"/>
      <c r="E5" s="1224"/>
      <c r="F5" s="1267"/>
      <c r="G5" s="1267"/>
      <c r="H5" s="1267"/>
      <c r="I5" s="1267"/>
      <c r="J5" s="1267"/>
      <c r="K5" s="1224"/>
      <c r="L5" s="1267"/>
      <c r="M5" s="1267"/>
      <c r="N5" s="1267"/>
      <c r="O5" s="1266"/>
      <c r="P5" s="1189"/>
    </row>
    <row r="6" spans="1:16" ht="12.75" customHeight="1" x14ac:dyDescent="0.2">
      <c r="A6" s="1189"/>
      <c r="B6" s="1224"/>
      <c r="C6" s="1458"/>
      <c r="D6" s="1458"/>
      <c r="E6" s="1215">
        <v>2017</v>
      </c>
      <c r="F6" s="1213" t="s">
        <v>34</v>
      </c>
      <c r="G6" s="1215" t="s">
        <v>34</v>
      </c>
      <c r="H6" s="1213" t="s">
        <v>34</v>
      </c>
      <c r="I6" s="1214"/>
      <c r="J6" s="1213">
        <v>2018</v>
      </c>
      <c r="K6" s="1212" t="s">
        <v>34</v>
      </c>
      <c r="L6" s="1211" t="s">
        <v>34</v>
      </c>
      <c r="M6" s="1211" t="s">
        <v>34</v>
      </c>
      <c r="N6" s="1210"/>
      <c r="O6" s="1266"/>
      <c r="P6" s="1189"/>
    </row>
    <row r="7" spans="1:16" x14ac:dyDescent="0.2">
      <c r="A7" s="1189"/>
      <c r="B7" s="1224"/>
      <c r="C7" s="1265"/>
      <c r="D7" s="1265"/>
      <c r="E7" s="1440" t="s">
        <v>610</v>
      </c>
      <c r="F7" s="1440"/>
      <c r="G7" s="1440" t="s">
        <v>611</v>
      </c>
      <c r="H7" s="1440"/>
      <c r="I7" s="1440" t="s">
        <v>612</v>
      </c>
      <c r="J7" s="1440"/>
      <c r="K7" s="1440" t="s">
        <v>613</v>
      </c>
      <c r="L7" s="1440"/>
      <c r="M7" s="1440" t="s">
        <v>610</v>
      </c>
      <c r="N7" s="1440"/>
      <c r="O7" s="1244"/>
      <c r="P7" s="1189"/>
    </row>
    <row r="8" spans="1:16" s="1229" customFormat="1" ht="15.75" customHeight="1" x14ac:dyDescent="0.2">
      <c r="A8" s="1230"/>
      <c r="B8" s="1264"/>
      <c r="C8" s="1444" t="s">
        <v>13</v>
      </c>
      <c r="D8" s="1444"/>
      <c r="E8" s="1455">
        <v>4804.8999999999996</v>
      </c>
      <c r="F8" s="1455"/>
      <c r="G8" s="1455">
        <v>4806.7</v>
      </c>
      <c r="H8" s="1455"/>
      <c r="I8" s="1455">
        <v>4874.1000000000004</v>
      </c>
      <c r="J8" s="1455"/>
      <c r="K8" s="1455">
        <v>4902.8</v>
      </c>
      <c r="L8" s="1455"/>
      <c r="M8" s="1461">
        <v>4883</v>
      </c>
      <c r="N8" s="1461"/>
      <c r="O8" s="1256"/>
      <c r="P8" s="1230"/>
    </row>
    <row r="9" spans="1:16" ht="11.25" customHeight="1" x14ac:dyDescent="0.2">
      <c r="A9" s="1189"/>
      <c r="B9" s="1260"/>
      <c r="C9" s="686" t="s">
        <v>71</v>
      </c>
      <c r="D9" s="1188"/>
      <c r="E9" s="1459">
        <v>2464.8000000000002</v>
      </c>
      <c r="F9" s="1459"/>
      <c r="G9" s="1459">
        <v>2457.3000000000002</v>
      </c>
      <c r="H9" s="1459"/>
      <c r="I9" s="1459">
        <v>2484.1999999999998</v>
      </c>
      <c r="J9" s="1459"/>
      <c r="K9" s="1459">
        <v>2497.1999999999998</v>
      </c>
      <c r="L9" s="1459"/>
      <c r="M9" s="1460">
        <v>2504.6999999999998</v>
      </c>
      <c r="N9" s="1460"/>
      <c r="O9" s="1244"/>
      <c r="P9" s="1189"/>
    </row>
    <row r="10" spans="1:16" ht="11.25" customHeight="1" x14ac:dyDescent="0.2">
      <c r="A10" s="1189"/>
      <c r="B10" s="1260"/>
      <c r="C10" s="686" t="s">
        <v>70</v>
      </c>
      <c r="D10" s="1188"/>
      <c r="E10" s="1459">
        <v>2340.1999999999998</v>
      </c>
      <c r="F10" s="1459"/>
      <c r="G10" s="1459">
        <v>2349.4</v>
      </c>
      <c r="H10" s="1459"/>
      <c r="I10" s="1459">
        <v>2389.9</v>
      </c>
      <c r="J10" s="1459"/>
      <c r="K10" s="1459">
        <v>2405.6</v>
      </c>
      <c r="L10" s="1459"/>
      <c r="M10" s="1460">
        <v>2378.4</v>
      </c>
      <c r="N10" s="1460"/>
      <c r="O10" s="1244"/>
      <c r="P10" s="1189"/>
    </row>
    <row r="11" spans="1:16" ht="15.75" customHeight="1" x14ac:dyDescent="0.2">
      <c r="A11" s="1189"/>
      <c r="B11" s="1260"/>
      <c r="C11" s="686" t="s">
        <v>154</v>
      </c>
      <c r="D11" s="1188"/>
      <c r="E11" s="1459">
        <v>290</v>
      </c>
      <c r="F11" s="1459"/>
      <c r="G11" s="1459">
        <v>283.3</v>
      </c>
      <c r="H11" s="1459"/>
      <c r="I11" s="1459">
        <v>287</v>
      </c>
      <c r="J11" s="1459"/>
      <c r="K11" s="1459">
        <v>315.8</v>
      </c>
      <c r="L11" s="1459"/>
      <c r="M11" s="1460">
        <v>299.60000000000002</v>
      </c>
      <c r="N11" s="1460"/>
      <c r="O11" s="1244"/>
      <c r="P11" s="1189"/>
    </row>
    <row r="12" spans="1:16" ht="11.25" customHeight="1" x14ac:dyDescent="0.2">
      <c r="A12" s="1189"/>
      <c r="B12" s="1260"/>
      <c r="C12" s="686" t="s">
        <v>155</v>
      </c>
      <c r="D12" s="1188"/>
      <c r="E12" s="1447">
        <v>2247.8000000000002</v>
      </c>
      <c r="F12" s="1447"/>
      <c r="G12" s="1447">
        <v>2238.8000000000002</v>
      </c>
      <c r="H12" s="1447"/>
      <c r="I12" s="1447">
        <v>2256</v>
      </c>
      <c r="J12" s="1447"/>
      <c r="K12" s="1447">
        <v>2235.8000000000002</v>
      </c>
      <c r="L12" s="1447"/>
      <c r="M12" s="1448">
        <v>2241.1</v>
      </c>
      <c r="N12" s="1448"/>
      <c r="O12" s="1244"/>
      <c r="P12" s="1189"/>
    </row>
    <row r="13" spans="1:16" ht="11.25" customHeight="1" x14ac:dyDescent="0.2">
      <c r="A13" s="1189"/>
      <c r="B13" s="1260"/>
      <c r="C13" s="686" t="s">
        <v>156</v>
      </c>
      <c r="D13" s="1188"/>
      <c r="E13" s="1447">
        <v>2267.1</v>
      </c>
      <c r="F13" s="1447"/>
      <c r="G13" s="1447">
        <v>2284.6</v>
      </c>
      <c r="H13" s="1447"/>
      <c r="I13" s="1447">
        <v>2331.1</v>
      </c>
      <c r="J13" s="1447"/>
      <c r="K13" s="1447">
        <v>2351.1999999999998</v>
      </c>
      <c r="L13" s="1447"/>
      <c r="M13" s="1448">
        <v>2342.4</v>
      </c>
      <c r="N13" s="1448"/>
      <c r="O13" s="1244"/>
      <c r="P13" s="1189"/>
    </row>
    <row r="14" spans="1:16" ht="15.75" customHeight="1" x14ac:dyDescent="0.2">
      <c r="A14" s="1189"/>
      <c r="B14" s="1260"/>
      <c r="C14" s="686" t="s">
        <v>348</v>
      </c>
      <c r="D14" s="1188"/>
      <c r="E14" s="1459">
        <v>280.39999999999998</v>
      </c>
      <c r="F14" s="1459"/>
      <c r="G14" s="1459">
        <v>285</v>
      </c>
      <c r="H14" s="1459"/>
      <c r="I14" s="1459">
        <v>315.10000000000002</v>
      </c>
      <c r="J14" s="1459"/>
      <c r="K14" s="1459">
        <v>301.60000000000002</v>
      </c>
      <c r="L14" s="1459"/>
      <c r="M14" s="1460">
        <v>274.89999999999998</v>
      </c>
      <c r="N14" s="1460"/>
      <c r="O14" s="1244"/>
      <c r="P14" s="1189"/>
    </row>
    <row r="15" spans="1:16" ht="11.25" customHeight="1" x14ac:dyDescent="0.2">
      <c r="A15" s="1189"/>
      <c r="B15" s="1260"/>
      <c r="C15" s="686" t="s">
        <v>160</v>
      </c>
      <c r="D15" s="1188"/>
      <c r="E15" s="1447">
        <v>1228.5999999999999</v>
      </c>
      <c r="F15" s="1447"/>
      <c r="G15" s="1447">
        <v>1191.5</v>
      </c>
      <c r="H15" s="1447"/>
      <c r="I15" s="1447">
        <v>1208.0999999999999</v>
      </c>
      <c r="J15" s="1447"/>
      <c r="K15" s="1447">
        <v>1215</v>
      </c>
      <c r="L15" s="1447"/>
      <c r="M15" s="1448">
        <v>1222.2</v>
      </c>
      <c r="N15" s="1448"/>
      <c r="O15" s="1244"/>
      <c r="P15" s="1189"/>
    </row>
    <row r="16" spans="1:16" ht="11.25" customHeight="1" x14ac:dyDescent="0.2">
      <c r="A16" s="1189"/>
      <c r="B16" s="1260"/>
      <c r="C16" s="686" t="s">
        <v>161</v>
      </c>
      <c r="D16" s="1188"/>
      <c r="E16" s="1447">
        <v>3296</v>
      </c>
      <c r="F16" s="1447"/>
      <c r="G16" s="1447">
        <v>3330.2</v>
      </c>
      <c r="H16" s="1447"/>
      <c r="I16" s="1447">
        <v>3350.9</v>
      </c>
      <c r="J16" s="1447"/>
      <c r="K16" s="1447">
        <v>3386.1</v>
      </c>
      <c r="L16" s="1447"/>
      <c r="M16" s="1448">
        <v>3385.9</v>
      </c>
      <c r="N16" s="1448"/>
      <c r="O16" s="1244"/>
      <c r="P16" s="1189"/>
    </row>
    <row r="17" spans="1:16" s="1250" customFormat="1" ht="15.75" customHeight="1" x14ac:dyDescent="0.2">
      <c r="A17" s="1251"/>
      <c r="B17" s="1263"/>
      <c r="C17" s="686" t="s">
        <v>162</v>
      </c>
      <c r="D17" s="1188"/>
      <c r="E17" s="1447">
        <v>4273.2</v>
      </c>
      <c r="F17" s="1447"/>
      <c r="G17" s="1447">
        <v>4289.8</v>
      </c>
      <c r="H17" s="1447"/>
      <c r="I17" s="1447">
        <v>4366.8</v>
      </c>
      <c r="J17" s="1447"/>
      <c r="K17" s="1447">
        <v>4397.7</v>
      </c>
      <c r="L17" s="1447"/>
      <c r="M17" s="1448">
        <v>4367</v>
      </c>
      <c r="N17" s="1448"/>
      <c r="O17" s="1249"/>
      <c r="P17" s="1251"/>
    </row>
    <row r="18" spans="1:16" s="1250" customFormat="1" ht="11.25" customHeight="1" x14ac:dyDescent="0.2">
      <c r="A18" s="1251"/>
      <c r="B18" s="1263"/>
      <c r="C18" s="686" t="s">
        <v>163</v>
      </c>
      <c r="D18" s="1188"/>
      <c r="E18" s="1447">
        <v>531.70000000000005</v>
      </c>
      <c r="F18" s="1447"/>
      <c r="G18" s="1447">
        <v>516.9</v>
      </c>
      <c r="H18" s="1447"/>
      <c r="I18" s="1447">
        <v>507.3</v>
      </c>
      <c r="J18" s="1447"/>
      <c r="K18" s="1447">
        <v>505</v>
      </c>
      <c r="L18" s="1447"/>
      <c r="M18" s="1448">
        <v>516.1</v>
      </c>
      <c r="N18" s="1448"/>
      <c r="O18" s="1249"/>
      <c r="P18" s="1251"/>
    </row>
    <row r="19" spans="1:16" ht="15.75" customHeight="1" x14ac:dyDescent="0.2">
      <c r="A19" s="1189"/>
      <c r="B19" s="1260"/>
      <c r="C19" s="686" t="s">
        <v>164</v>
      </c>
      <c r="D19" s="1188"/>
      <c r="E19" s="1447">
        <v>4011.7</v>
      </c>
      <c r="F19" s="1447"/>
      <c r="G19" s="1447">
        <v>4011.2</v>
      </c>
      <c r="H19" s="1447"/>
      <c r="I19" s="1447">
        <v>4065</v>
      </c>
      <c r="J19" s="1447"/>
      <c r="K19" s="1447">
        <v>4091.4</v>
      </c>
      <c r="L19" s="1447"/>
      <c r="M19" s="1448">
        <v>4058.2</v>
      </c>
      <c r="N19" s="1448"/>
      <c r="O19" s="1244"/>
      <c r="P19" s="1189"/>
    </row>
    <row r="20" spans="1:16" ht="11.25" customHeight="1" x14ac:dyDescent="0.2">
      <c r="A20" s="1189"/>
      <c r="B20" s="1260"/>
      <c r="C20" s="1262"/>
      <c r="D20" s="1186" t="s">
        <v>165</v>
      </c>
      <c r="E20" s="1447">
        <v>3123</v>
      </c>
      <c r="F20" s="1447"/>
      <c r="G20" s="1447">
        <v>3141.1</v>
      </c>
      <c r="H20" s="1447"/>
      <c r="I20" s="1447">
        <v>3167.5</v>
      </c>
      <c r="J20" s="1447"/>
      <c r="K20" s="1447">
        <v>3182.5</v>
      </c>
      <c r="L20" s="1447"/>
      <c r="M20" s="1448">
        <v>3169.2</v>
      </c>
      <c r="N20" s="1448"/>
      <c r="O20" s="1244"/>
      <c r="P20" s="1189"/>
    </row>
    <row r="21" spans="1:16" ht="11.25" customHeight="1" x14ac:dyDescent="0.2">
      <c r="A21" s="1189"/>
      <c r="B21" s="1260"/>
      <c r="C21" s="1262"/>
      <c r="D21" s="1186" t="s">
        <v>166</v>
      </c>
      <c r="E21" s="1447">
        <v>742.4</v>
      </c>
      <c r="F21" s="1447"/>
      <c r="G21" s="1447">
        <v>729.9</v>
      </c>
      <c r="H21" s="1447"/>
      <c r="I21" s="1447">
        <v>755.5</v>
      </c>
      <c r="J21" s="1447"/>
      <c r="K21" s="1447">
        <v>760.7</v>
      </c>
      <c r="L21" s="1447"/>
      <c r="M21" s="1448">
        <v>733.9</v>
      </c>
      <c r="N21" s="1448"/>
      <c r="O21" s="1244"/>
      <c r="P21" s="1189"/>
    </row>
    <row r="22" spans="1:16" ht="11.25" customHeight="1" x14ac:dyDescent="0.2">
      <c r="A22" s="1189"/>
      <c r="B22" s="1260"/>
      <c r="C22" s="1262"/>
      <c r="D22" s="1186" t="s">
        <v>128</v>
      </c>
      <c r="E22" s="1447">
        <v>146.30000000000001</v>
      </c>
      <c r="F22" s="1447"/>
      <c r="G22" s="1447">
        <v>140.19999999999999</v>
      </c>
      <c r="H22" s="1447"/>
      <c r="I22" s="1447">
        <v>142</v>
      </c>
      <c r="J22" s="1447"/>
      <c r="K22" s="1447">
        <v>148.19999999999999</v>
      </c>
      <c r="L22" s="1447"/>
      <c r="M22" s="1448">
        <v>155.1</v>
      </c>
      <c r="N22" s="1448"/>
      <c r="O22" s="1244"/>
      <c r="P22" s="1189"/>
    </row>
    <row r="23" spans="1:16" ht="11.25" customHeight="1" x14ac:dyDescent="0.2">
      <c r="A23" s="1189"/>
      <c r="B23" s="1260"/>
      <c r="C23" s="686" t="s">
        <v>167</v>
      </c>
      <c r="D23" s="1188"/>
      <c r="E23" s="1447">
        <v>772.1</v>
      </c>
      <c r="F23" s="1447"/>
      <c r="G23" s="1447">
        <v>774</v>
      </c>
      <c r="H23" s="1447"/>
      <c r="I23" s="1447">
        <v>790.6</v>
      </c>
      <c r="J23" s="1447"/>
      <c r="K23" s="1447">
        <v>789.5</v>
      </c>
      <c r="L23" s="1447"/>
      <c r="M23" s="1448">
        <v>804.9</v>
      </c>
      <c r="N23" s="1448"/>
      <c r="O23" s="1244"/>
      <c r="P23" s="1189"/>
    </row>
    <row r="24" spans="1:16" ht="11.25" customHeight="1" x14ac:dyDescent="0.2">
      <c r="A24" s="1189"/>
      <c r="B24" s="1260"/>
      <c r="C24" s="686" t="s">
        <v>128</v>
      </c>
      <c r="D24" s="1188"/>
      <c r="E24" s="1447">
        <v>21.1</v>
      </c>
      <c r="F24" s="1447"/>
      <c r="G24" s="1447">
        <v>21.5</v>
      </c>
      <c r="H24" s="1447"/>
      <c r="I24" s="1447">
        <v>18.5</v>
      </c>
      <c r="J24" s="1447"/>
      <c r="K24" s="1447">
        <v>21.9</v>
      </c>
      <c r="L24" s="1447"/>
      <c r="M24" s="1448">
        <v>20</v>
      </c>
      <c r="N24" s="1448"/>
      <c r="O24" s="1244"/>
      <c r="P24" s="1189"/>
    </row>
    <row r="25" spans="1:16" ht="15.75" customHeight="1" x14ac:dyDescent="0.2">
      <c r="A25" s="1189"/>
      <c r="B25" s="1260"/>
      <c r="C25" s="691" t="s">
        <v>168</v>
      </c>
      <c r="D25" s="691"/>
      <c r="E25" s="1454"/>
      <c r="F25" s="1454"/>
      <c r="G25" s="1454"/>
      <c r="H25" s="1454"/>
      <c r="I25" s="1454"/>
      <c r="J25" s="1454"/>
      <c r="K25" s="1454"/>
      <c r="L25" s="1454"/>
      <c r="M25" s="1451"/>
      <c r="N25" s="1451"/>
      <c r="O25" s="1244"/>
      <c r="P25" s="1189"/>
    </row>
    <row r="26" spans="1:16" s="1202" customFormat="1" ht="13.5" customHeight="1" x14ac:dyDescent="0.2">
      <c r="A26" s="1203"/>
      <c r="B26" s="1462" t="s">
        <v>169</v>
      </c>
      <c r="C26" s="1462"/>
      <c r="D26" s="1462"/>
      <c r="E26" s="1463">
        <v>68.900000000000006</v>
      </c>
      <c r="F26" s="1463"/>
      <c r="G26" s="1463">
        <v>68.900000000000006</v>
      </c>
      <c r="H26" s="1463"/>
      <c r="I26" s="1463">
        <v>69.8</v>
      </c>
      <c r="J26" s="1463"/>
      <c r="K26" s="1463">
        <v>70.2</v>
      </c>
      <c r="L26" s="1463"/>
      <c r="M26" s="1464">
        <v>69.900000000000006</v>
      </c>
      <c r="N26" s="1464"/>
      <c r="O26" s="1261"/>
      <c r="P26" s="1203"/>
    </row>
    <row r="27" spans="1:16" ht="11.25" customHeight="1" x14ac:dyDescent="0.2">
      <c r="A27" s="1189"/>
      <c r="B27" s="1260"/>
      <c r="C27" s="689"/>
      <c r="D27" s="1186" t="s">
        <v>71</v>
      </c>
      <c r="E27" s="1454">
        <v>72.2</v>
      </c>
      <c r="F27" s="1454"/>
      <c r="G27" s="1454">
        <v>71.900000000000006</v>
      </c>
      <c r="H27" s="1454"/>
      <c r="I27" s="1454">
        <v>72.599999999999994</v>
      </c>
      <c r="J27" s="1454"/>
      <c r="K27" s="1454">
        <v>73.2</v>
      </c>
      <c r="L27" s="1454"/>
      <c r="M27" s="1451">
        <v>73.099999999999994</v>
      </c>
      <c r="N27" s="1451"/>
      <c r="O27" s="1244"/>
      <c r="P27" s="1189"/>
    </row>
    <row r="28" spans="1:16" ht="11.25" customHeight="1" x14ac:dyDescent="0.2">
      <c r="A28" s="1189"/>
      <c r="B28" s="1260"/>
      <c r="C28" s="689"/>
      <c r="D28" s="1186" t="s">
        <v>70</v>
      </c>
      <c r="E28" s="1454">
        <v>65.8</v>
      </c>
      <c r="F28" s="1454"/>
      <c r="G28" s="1454">
        <v>66.099999999999994</v>
      </c>
      <c r="H28" s="1454"/>
      <c r="I28" s="1454">
        <v>67.099999999999994</v>
      </c>
      <c r="J28" s="1454"/>
      <c r="K28" s="1454">
        <v>67.3</v>
      </c>
      <c r="L28" s="1454"/>
      <c r="M28" s="1451">
        <v>66.900000000000006</v>
      </c>
      <c r="N28" s="1451"/>
      <c r="O28" s="1244"/>
      <c r="P28" s="1189"/>
    </row>
    <row r="29" spans="1:16" s="1202" customFormat="1" ht="13.5" customHeight="1" x14ac:dyDescent="0.2">
      <c r="A29" s="1203"/>
      <c r="B29" s="1462" t="s">
        <v>154</v>
      </c>
      <c r="C29" s="1462"/>
      <c r="D29" s="1462"/>
      <c r="E29" s="1463">
        <v>26.6</v>
      </c>
      <c r="F29" s="1463"/>
      <c r="G29" s="1463">
        <v>26</v>
      </c>
      <c r="H29" s="1463"/>
      <c r="I29" s="1463">
        <v>26.4</v>
      </c>
      <c r="J29" s="1463"/>
      <c r="K29" s="1463">
        <v>29</v>
      </c>
      <c r="L29" s="1463"/>
      <c r="M29" s="1464">
        <v>27.6</v>
      </c>
      <c r="N29" s="1464"/>
      <c r="O29" s="1261"/>
      <c r="P29" s="1203"/>
    </row>
    <row r="30" spans="1:16" ht="11.25" customHeight="1" x14ac:dyDescent="0.2">
      <c r="A30" s="1189"/>
      <c r="B30" s="1260"/>
      <c r="C30" s="689"/>
      <c r="D30" s="1186" t="s">
        <v>71</v>
      </c>
      <c r="E30" s="1454">
        <v>28.5</v>
      </c>
      <c r="F30" s="1454"/>
      <c r="G30" s="1454">
        <v>27.3</v>
      </c>
      <c r="H30" s="1454"/>
      <c r="I30" s="1454">
        <v>28.8</v>
      </c>
      <c r="J30" s="1454"/>
      <c r="K30" s="1454">
        <v>31.2</v>
      </c>
      <c r="L30" s="1454"/>
      <c r="M30" s="1451">
        <v>29.9</v>
      </c>
      <c r="N30" s="1451"/>
      <c r="O30" s="1244"/>
      <c r="P30" s="1189"/>
    </row>
    <row r="31" spans="1:16" ht="11.25" customHeight="1" x14ac:dyDescent="0.2">
      <c r="A31" s="1189"/>
      <c r="B31" s="1260"/>
      <c r="C31" s="689"/>
      <c r="D31" s="1186" t="s">
        <v>70</v>
      </c>
      <c r="E31" s="1454">
        <v>24.6</v>
      </c>
      <c r="F31" s="1454"/>
      <c r="G31" s="1454">
        <v>24.6</v>
      </c>
      <c r="H31" s="1454"/>
      <c r="I31" s="1454">
        <v>23.8</v>
      </c>
      <c r="J31" s="1454"/>
      <c r="K31" s="1454">
        <v>26.8</v>
      </c>
      <c r="L31" s="1454"/>
      <c r="M31" s="1451">
        <v>25.1</v>
      </c>
      <c r="N31" s="1451"/>
      <c r="O31" s="1244"/>
      <c r="P31" s="1189"/>
    </row>
    <row r="32" spans="1:16" s="1202" customFormat="1" ht="13.5" customHeight="1" x14ac:dyDescent="0.2">
      <c r="A32" s="1203"/>
      <c r="B32" s="1462" t="s">
        <v>170</v>
      </c>
      <c r="C32" s="1462"/>
      <c r="D32" s="1462"/>
      <c r="E32" s="1463">
        <v>57.8</v>
      </c>
      <c r="F32" s="1463"/>
      <c r="G32" s="1463">
        <v>58.3</v>
      </c>
      <c r="H32" s="1463"/>
      <c r="I32" s="1463">
        <v>59.4</v>
      </c>
      <c r="J32" s="1463"/>
      <c r="K32" s="1463">
        <v>59.6</v>
      </c>
      <c r="L32" s="1463"/>
      <c r="M32" s="1464">
        <v>59.6</v>
      </c>
      <c r="N32" s="1464"/>
      <c r="O32" s="1261"/>
      <c r="P32" s="1203"/>
    </row>
    <row r="33" spans="1:16" ht="11.25" customHeight="1" x14ac:dyDescent="0.2">
      <c r="A33" s="1189"/>
      <c r="B33" s="1260"/>
      <c r="C33" s="689"/>
      <c r="D33" s="1186" t="s">
        <v>71</v>
      </c>
      <c r="E33" s="1454">
        <v>65.400000000000006</v>
      </c>
      <c r="F33" s="1454"/>
      <c r="G33" s="1454">
        <v>64</v>
      </c>
      <c r="H33" s="1454"/>
      <c r="I33" s="1454">
        <v>64.5</v>
      </c>
      <c r="J33" s="1454"/>
      <c r="K33" s="1454">
        <v>64.599999999999994</v>
      </c>
      <c r="L33" s="1454"/>
      <c r="M33" s="1451">
        <v>65</v>
      </c>
      <c r="N33" s="1451"/>
      <c r="O33" s="1244"/>
      <c r="P33" s="1189"/>
    </row>
    <row r="34" spans="1:16" ht="11.25" customHeight="1" x14ac:dyDescent="0.2">
      <c r="A34" s="1189"/>
      <c r="B34" s="1260"/>
      <c r="C34" s="689"/>
      <c r="D34" s="1186" t="s">
        <v>70</v>
      </c>
      <c r="E34" s="1454">
        <v>51.1</v>
      </c>
      <c r="F34" s="1454"/>
      <c r="G34" s="1454">
        <v>53.3</v>
      </c>
      <c r="H34" s="1454"/>
      <c r="I34" s="1454">
        <v>54.8</v>
      </c>
      <c r="J34" s="1454"/>
      <c r="K34" s="1454">
        <v>55.2</v>
      </c>
      <c r="L34" s="1454"/>
      <c r="M34" s="1451">
        <v>54.9</v>
      </c>
      <c r="N34" s="1451"/>
      <c r="O34" s="1244"/>
      <c r="P34" s="1189"/>
    </row>
    <row r="35" spans="1:16" ht="15.75" customHeight="1" x14ac:dyDescent="0.2">
      <c r="A35" s="1189"/>
      <c r="B35" s="1260"/>
      <c r="C35" s="1466" t="s">
        <v>171</v>
      </c>
      <c r="D35" s="1466"/>
      <c r="E35" s="1467">
        <v>0</v>
      </c>
      <c r="F35" s="1467"/>
      <c r="G35" s="1467">
        <v>0</v>
      </c>
      <c r="H35" s="1467"/>
      <c r="I35" s="1467">
        <v>0</v>
      </c>
      <c r="J35" s="1467"/>
      <c r="K35" s="1467">
        <v>0</v>
      </c>
      <c r="L35" s="1467"/>
      <c r="M35" s="1468">
        <v>0</v>
      </c>
      <c r="N35" s="1468"/>
      <c r="O35" s="1244"/>
      <c r="P35" s="1189"/>
    </row>
    <row r="36" spans="1:16" ht="11.25" customHeight="1" x14ac:dyDescent="0.2">
      <c r="A36" s="1189"/>
      <c r="B36" s="1260"/>
      <c r="C36" s="1471" t="s">
        <v>169</v>
      </c>
      <c r="D36" s="1471"/>
      <c r="E36" s="1465">
        <v>-6.4000000000000057</v>
      </c>
      <c r="F36" s="1465"/>
      <c r="G36" s="1465">
        <v>-5.8000000000000114</v>
      </c>
      <c r="H36" s="1465"/>
      <c r="I36" s="1465">
        <v>-5.5</v>
      </c>
      <c r="J36" s="1465"/>
      <c r="K36" s="1465">
        <v>-5.9000000000000057</v>
      </c>
      <c r="L36" s="1465"/>
      <c r="M36" s="1470">
        <v>-6.1999999999999886</v>
      </c>
      <c r="N36" s="1470"/>
      <c r="O36" s="1244"/>
      <c r="P36" s="1189"/>
    </row>
    <row r="37" spans="1:16" ht="11.25" customHeight="1" x14ac:dyDescent="0.2">
      <c r="A37" s="1189"/>
      <c r="B37" s="1260"/>
      <c r="C37" s="1471" t="s">
        <v>154</v>
      </c>
      <c r="D37" s="1471"/>
      <c r="E37" s="1465">
        <v>-3.8999999999999986</v>
      </c>
      <c r="F37" s="1465"/>
      <c r="G37" s="1465">
        <v>-2.6999999999999993</v>
      </c>
      <c r="H37" s="1465"/>
      <c r="I37" s="1465">
        <v>-5</v>
      </c>
      <c r="J37" s="1465"/>
      <c r="K37" s="1465">
        <v>-4.3999999999999986</v>
      </c>
      <c r="L37" s="1465"/>
      <c r="M37" s="1470">
        <v>-4.7999999999999972</v>
      </c>
      <c r="N37" s="1470"/>
      <c r="O37" s="1244"/>
      <c r="P37" s="1189"/>
    </row>
    <row r="38" spans="1:16" ht="11.25" customHeight="1" x14ac:dyDescent="0.2">
      <c r="A38" s="1189"/>
      <c r="B38" s="1260"/>
      <c r="C38" s="1471" t="s">
        <v>170</v>
      </c>
      <c r="D38" s="1471"/>
      <c r="E38" s="1465">
        <v>-14.300000000000004</v>
      </c>
      <c r="F38" s="1465"/>
      <c r="G38" s="1465">
        <v>-10.700000000000003</v>
      </c>
      <c r="H38" s="1465"/>
      <c r="I38" s="1465">
        <v>-9.7000000000000028</v>
      </c>
      <c r="J38" s="1465"/>
      <c r="K38" s="1465">
        <v>-9.3999999999999915</v>
      </c>
      <c r="L38" s="1465"/>
      <c r="M38" s="1470">
        <v>-10.100000000000001</v>
      </c>
      <c r="N38" s="1470"/>
      <c r="O38" s="1244"/>
      <c r="P38" s="1189"/>
    </row>
    <row r="39" spans="1:16" ht="11.25" customHeight="1" thickBot="1" x14ac:dyDescent="0.25">
      <c r="A39" s="1189"/>
      <c r="B39" s="1260"/>
      <c r="C39" s="1186"/>
      <c r="D39" s="1186"/>
      <c r="E39" s="1246"/>
      <c r="F39" s="1246"/>
      <c r="G39" s="1246"/>
      <c r="H39" s="1246"/>
      <c r="I39" s="1246"/>
      <c r="J39" s="1246"/>
      <c r="K39" s="1246"/>
      <c r="L39" s="1246"/>
      <c r="M39" s="1259"/>
      <c r="N39" s="1259"/>
      <c r="O39" s="1244"/>
      <c r="P39" s="1189"/>
    </row>
    <row r="40" spans="1:16" s="1216" customFormat="1" ht="13.5" customHeight="1" thickBot="1" x14ac:dyDescent="0.25">
      <c r="A40" s="1217"/>
      <c r="B40" s="1218"/>
      <c r="C40" s="1222" t="s">
        <v>495</v>
      </c>
      <c r="D40" s="1221"/>
      <c r="E40" s="1221"/>
      <c r="F40" s="1221"/>
      <c r="G40" s="1221"/>
      <c r="H40" s="1221"/>
      <c r="I40" s="1221"/>
      <c r="J40" s="1221"/>
      <c r="K40" s="1221"/>
      <c r="L40" s="1221"/>
      <c r="M40" s="1221"/>
      <c r="N40" s="1220"/>
      <c r="O40" s="1244"/>
      <c r="P40" s="1217"/>
    </row>
    <row r="41" spans="1:16" s="1216" customFormat="1" ht="3.75" customHeight="1" x14ac:dyDescent="0.2">
      <c r="A41" s="1217"/>
      <c r="B41" s="1218"/>
      <c r="C41" s="1472" t="s">
        <v>157</v>
      </c>
      <c r="D41" s="1472"/>
      <c r="E41" s="1218"/>
      <c r="F41" s="1218"/>
      <c r="G41" s="1218"/>
      <c r="H41" s="1218"/>
      <c r="I41" s="1218"/>
      <c r="J41" s="1218"/>
      <c r="K41" s="1218"/>
      <c r="L41" s="1218"/>
      <c r="M41" s="1218"/>
      <c r="N41" s="1218"/>
      <c r="O41" s="1244"/>
      <c r="P41" s="1217"/>
    </row>
    <row r="42" spans="1:16" s="1250" customFormat="1" ht="12.75" customHeight="1" x14ac:dyDescent="0.2">
      <c r="A42" s="1251"/>
      <c r="B42" s="1188"/>
      <c r="C42" s="1472"/>
      <c r="D42" s="1472"/>
      <c r="E42" s="1215">
        <v>2017</v>
      </c>
      <c r="F42" s="1213" t="s">
        <v>34</v>
      </c>
      <c r="G42" s="1215" t="s">
        <v>34</v>
      </c>
      <c r="H42" s="1213" t="s">
        <v>34</v>
      </c>
      <c r="I42" s="1214"/>
      <c r="J42" s="1213">
        <v>2018</v>
      </c>
      <c r="K42" s="1212" t="s">
        <v>34</v>
      </c>
      <c r="L42" s="1211" t="s">
        <v>34</v>
      </c>
      <c r="M42" s="1211" t="s">
        <v>34</v>
      </c>
      <c r="N42" s="1210"/>
      <c r="O42" s="1249"/>
      <c r="P42" s="1251"/>
    </row>
    <row r="43" spans="1:16" x14ac:dyDescent="0.2">
      <c r="A43" s="1189"/>
      <c r="B43" s="1224"/>
      <c r="C43" s="1195"/>
      <c r="D43" s="1195"/>
      <c r="E43" s="1440" t="str">
        <f>+E7</f>
        <v>4.º trimestre</v>
      </c>
      <c r="F43" s="1440"/>
      <c r="G43" s="1440" t="str">
        <f>+G7</f>
        <v>1.º trimestre</v>
      </c>
      <c r="H43" s="1440"/>
      <c r="I43" s="1440" t="str">
        <f>+I7</f>
        <v>2.º trimestre</v>
      </c>
      <c r="J43" s="1440"/>
      <c r="K43" s="1440" t="str">
        <f>+K7</f>
        <v>3.º trimestre</v>
      </c>
      <c r="L43" s="1440"/>
      <c r="M43" s="1440" t="str">
        <f>+M7</f>
        <v>4.º trimestre</v>
      </c>
      <c r="N43" s="1440"/>
      <c r="O43" s="1244"/>
      <c r="P43" s="1189"/>
    </row>
    <row r="44" spans="1:16" ht="11.25" customHeight="1" x14ac:dyDescent="0.2">
      <c r="A44" s="1189"/>
      <c r="B44" s="1224"/>
      <c r="C44" s="1195"/>
      <c r="D44" s="1195"/>
      <c r="E44" s="697" t="s">
        <v>158</v>
      </c>
      <c r="F44" s="697" t="s">
        <v>105</v>
      </c>
      <c r="G44" s="697" t="s">
        <v>158</v>
      </c>
      <c r="H44" s="697" t="s">
        <v>105</v>
      </c>
      <c r="I44" s="1124" t="s">
        <v>158</v>
      </c>
      <c r="J44" s="1124" t="s">
        <v>105</v>
      </c>
      <c r="K44" s="1124" t="s">
        <v>158</v>
      </c>
      <c r="L44" s="1124" t="s">
        <v>105</v>
      </c>
      <c r="M44" s="1124" t="s">
        <v>158</v>
      </c>
      <c r="N44" s="1124" t="s">
        <v>105</v>
      </c>
      <c r="O44" s="1244"/>
      <c r="P44" s="1189"/>
    </row>
    <row r="45" spans="1:16" s="1229" customFormat="1" ht="15" customHeight="1" x14ac:dyDescent="0.2">
      <c r="A45" s="1230"/>
      <c r="B45" s="1258"/>
      <c r="C45" s="1444" t="s">
        <v>13</v>
      </c>
      <c r="D45" s="1444"/>
      <c r="E45" s="1257">
        <v>4804.8999999999996</v>
      </c>
      <c r="F45" s="1257">
        <f>+E45/E45*100</f>
        <v>100</v>
      </c>
      <c r="G45" s="1257">
        <v>4806.7</v>
      </c>
      <c r="H45" s="1257">
        <f>+G45/G45*100</f>
        <v>100</v>
      </c>
      <c r="I45" s="1257">
        <v>4874.1000000000004</v>
      </c>
      <c r="J45" s="1257">
        <f>+I45/I45*100</f>
        <v>100</v>
      </c>
      <c r="K45" s="1257">
        <v>4902.8</v>
      </c>
      <c r="L45" s="1257">
        <f>+K45/K45*100</f>
        <v>100</v>
      </c>
      <c r="M45" s="1257">
        <v>4883</v>
      </c>
      <c r="N45" s="1257">
        <f>+M45/M45*100</f>
        <v>100</v>
      </c>
      <c r="O45" s="1256"/>
      <c r="P45" s="1230"/>
    </row>
    <row r="46" spans="1:16" s="1250" customFormat="1" ht="11.25" customHeight="1" x14ac:dyDescent="0.2">
      <c r="A46" s="1251"/>
      <c r="B46" s="1188"/>
      <c r="C46" s="690"/>
      <c r="D46" s="1255" t="s">
        <v>154</v>
      </c>
      <c r="E46" s="1253">
        <v>290</v>
      </c>
      <c r="F46" s="1253">
        <f>+E46/E$45*100</f>
        <v>6.0355054215488364</v>
      </c>
      <c r="G46" s="1253">
        <v>283.3</v>
      </c>
      <c r="H46" s="1253">
        <f>+G46/G$45*100</f>
        <v>5.8938564919799452</v>
      </c>
      <c r="I46" s="1253">
        <v>287</v>
      </c>
      <c r="J46" s="1253">
        <f>+I46/I$45*100</f>
        <v>5.8882665517736603</v>
      </c>
      <c r="K46" s="1253">
        <v>315.8</v>
      </c>
      <c r="L46" s="1253">
        <f>+K46/K$45*100</f>
        <v>6.4412172636044707</v>
      </c>
      <c r="M46" s="1253">
        <v>299.60000000000002</v>
      </c>
      <c r="N46" s="1253">
        <f>+M46/M$45*100</f>
        <v>6.1355723940200706</v>
      </c>
      <c r="O46" s="1249"/>
      <c r="P46" s="1251"/>
    </row>
    <row r="47" spans="1:16" s="1250" customFormat="1" ht="11.25" customHeight="1" x14ac:dyDescent="0.2">
      <c r="A47" s="1251"/>
      <c r="B47" s="1188"/>
      <c r="C47" s="690"/>
      <c r="D47" s="686" t="s">
        <v>494</v>
      </c>
      <c r="E47" s="1253">
        <v>1029.5</v>
      </c>
      <c r="F47" s="1253">
        <f>+E47/E45*100</f>
        <v>21.426044246498368</v>
      </c>
      <c r="G47" s="1253">
        <v>1042.7</v>
      </c>
      <c r="H47" s="1253">
        <f>+G47/G45*100</f>
        <v>21.692637360351178</v>
      </c>
      <c r="I47" s="1253">
        <v>1073.7</v>
      </c>
      <c r="J47" s="1253">
        <f>+I47/I45*100</f>
        <v>22.028682218255678</v>
      </c>
      <c r="K47" s="1253">
        <v>1089.0999999999999</v>
      </c>
      <c r="L47" s="1253">
        <f>+K47/K45*100</f>
        <v>22.213836991107119</v>
      </c>
      <c r="M47" s="1253">
        <v>1095.7</v>
      </c>
      <c r="N47" s="1253">
        <f>+M47/M45*100</f>
        <v>22.43907433954536</v>
      </c>
      <c r="O47" s="1249"/>
      <c r="P47" s="1251"/>
    </row>
    <row r="48" spans="1:16" s="1250" customFormat="1" ht="12.75" customHeight="1" x14ac:dyDescent="0.2">
      <c r="A48" s="1251"/>
      <c r="B48" s="1254"/>
      <c r="C48" s="686" t="s">
        <v>185</v>
      </c>
      <c r="D48" s="692"/>
      <c r="E48" s="1253">
        <v>1663.2</v>
      </c>
      <c r="F48" s="1253">
        <f>E48/E$45*100</f>
        <v>34.614664196965599</v>
      </c>
      <c r="G48" s="1253">
        <v>1679</v>
      </c>
      <c r="H48" s="1253">
        <f>G48/G$45*100</f>
        <v>34.930409636548987</v>
      </c>
      <c r="I48" s="1253">
        <v>1712.7</v>
      </c>
      <c r="J48" s="1253">
        <f>I48/I$45*100</f>
        <v>35.138794854434664</v>
      </c>
      <c r="K48" s="1253">
        <v>1706.8</v>
      </c>
      <c r="L48" s="1253">
        <f>K48/K$45*100</f>
        <v>34.812760055478499</v>
      </c>
      <c r="M48" s="1253">
        <v>1701.1</v>
      </c>
      <c r="N48" s="1253">
        <f>M48/M$45*100</f>
        <v>34.83719025189432</v>
      </c>
      <c r="O48" s="1249"/>
      <c r="P48" s="1251"/>
    </row>
    <row r="49" spans="1:16" s="1250" customFormat="1" ht="10.5" customHeight="1" x14ac:dyDescent="0.2">
      <c r="A49" s="1251"/>
      <c r="B49" s="1188"/>
      <c r="C49" s="689"/>
      <c r="D49" s="1186" t="s">
        <v>154</v>
      </c>
      <c r="E49" s="1252">
        <v>100.2</v>
      </c>
      <c r="F49" s="1252">
        <f>E49/E48*100</f>
        <v>6.0245310245310248</v>
      </c>
      <c r="G49" s="1252">
        <v>107.4</v>
      </c>
      <c r="H49" s="1252">
        <f>G49/G48*100</f>
        <v>6.3966646813579509</v>
      </c>
      <c r="I49" s="1252">
        <v>114.6</v>
      </c>
      <c r="J49" s="1252">
        <f>I49/I48*100</f>
        <v>6.6911893501488882</v>
      </c>
      <c r="K49" s="1252">
        <v>116.9</v>
      </c>
      <c r="L49" s="1252">
        <f>K49/K48*100</f>
        <v>6.8490742910710107</v>
      </c>
      <c r="M49" s="1252">
        <v>118.6</v>
      </c>
      <c r="N49" s="1252">
        <f>M49/M48*100</f>
        <v>6.9719593204397148</v>
      </c>
      <c r="O49" s="1249"/>
      <c r="P49" s="1251"/>
    </row>
    <row r="50" spans="1:16" s="1250" customFormat="1" ht="10.5" customHeight="1" x14ac:dyDescent="0.2">
      <c r="A50" s="1251"/>
      <c r="B50" s="1188"/>
      <c r="C50" s="689"/>
      <c r="D50" s="1186" t="s">
        <v>494</v>
      </c>
      <c r="E50" s="1252">
        <v>340.5</v>
      </c>
      <c r="F50" s="1252">
        <f>+E50/E48*100</f>
        <v>20.472582972582973</v>
      </c>
      <c r="G50" s="1252">
        <v>346.9</v>
      </c>
      <c r="H50" s="1252">
        <f>+G50/G48*100</f>
        <v>20.661107802263253</v>
      </c>
      <c r="I50" s="1252">
        <v>360.5</v>
      </c>
      <c r="J50" s="1252">
        <f>+I50/I48*100</f>
        <v>21.048636655573073</v>
      </c>
      <c r="K50" s="1252">
        <v>354.2</v>
      </c>
      <c r="L50" s="1252">
        <f>+K50/K48*100</f>
        <v>20.752284977736114</v>
      </c>
      <c r="M50" s="1252">
        <v>355.9</v>
      </c>
      <c r="N50" s="1252">
        <f>+M50/M48*100</f>
        <v>20.921756510493211</v>
      </c>
      <c r="O50" s="1249"/>
      <c r="P50" s="1251"/>
    </row>
    <row r="51" spans="1:16" s="1250" customFormat="1" ht="12.75" customHeight="1" x14ac:dyDescent="0.2">
      <c r="A51" s="1251"/>
      <c r="B51" s="1188"/>
      <c r="C51" s="686" t="s">
        <v>186</v>
      </c>
      <c r="D51" s="692"/>
      <c r="E51" s="1253">
        <v>1084</v>
      </c>
      <c r="F51" s="1253">
        <f>E51/E$45*100</f>
        <v>22.56030302399634</v>
      </c>
      <c r="G51" s="1253">
        <v>1077.0999999999999</v>
      </c>
      <c r="H51" s="1253">
        <f>G51/G$45*100</f>
        <v>22.408305074167306</v>
      </c>
      <c r="I51" s="1253">
        <v>1088.7</v>
      </c>
      <c r="J51" s="1253">
        <f>I51/I$45*100</f>
        <v>22.336431341170677</v>
      </c>
      <c r="K51" s="1253">
        <v>1102.4000000000001</v>
      </c>
      <c r="L51" s="1253">
        <f>K51/K$45*100</f>
        <v>22.485110549074001</v>
      </c>
      <c r="M51" s="1253">
        <v>1101</v>
      </c>
      <c r="N51" s="1253">
        <f>M51/M$45*100</f>
        <v>22.547614171615809</v>
      </c>
      <c r="O51" s="1249"/>
      <c r="P51" s="1251"/>
    </row>
    <row r="52" spans="1:16" s="1250" customFormat="1" ht="10.5" customHeight="1" x14ac:dyDescent="0.2">
      <c r="A52" s="1251"/>
      <c r="B52" s="1188"/>
      <c r="C52" s="689"/>
      <c r="D52" s="1186" t="s">
        <v>154</v>
      </c>
      <c r="E52" s="1252">
        <v>67.7</v>
      </c>
      <c r="F52" s="1252">
        <f>E52/E51*100</f>
        <v>6.2453874538745389</v>
      </c>
      <c r="G52" s="1252">
        <v>58.4</v>
      </c>
      <c r="H52" s="1252">
        <f>G52/G51*100</f>
        <v>5.4219663912357259</v>
      </c>
      <c r="I52" s="1252">
        <v>51.5</v>
      </c>
      <c r="J52" s="1252">
        <f>I52/I51*100</f>
        <v>4.730412418480757</v>
      </c>
      <c r="K52" s="1252">
        <v>68.3</v>
      </c>
      <c r="L52" s="1252">
        <f>K52/K51*100</f>
        <v>6.1955732946298978</v>
      </c>
      <c r="M52" s="1252">
        <v>62.7</v>
      </c>
      <c r="N52" s="1252">
        <f>M52/M51*100</f>
        <v>5.6948228882833787</v>
      </c>
      <c r="O52" s="1249"/>
      <c r="P52" s="1251"/>
    </row>
    <row r="53" spans="1:16" s="1250" customFormat="1" ht="10.5" customHeight="1" x14ac:dyDescent="0.2">
      <c r="A53" s="1251"/>
      <c r="B53" s="1188"/>
      <c r="C53" s="689"/>
      <c r="D53" s="1186" t="s">
        <v>494</v>
      </c>
      <c r="E53" s="1252">
        <v>273.10000000000002</v>
      </c>
      <c r="F53" s="1252">
        <f>+E53/E51*100</f>
        <v>25.193726937269371</v>
      </c>
      <c r="G53" s="1252">
        <v>274.5</v>
      </c>
      <c r="H53" s="1252">
        <f>+G53/G51*100</f>
        <v>25.485098876613133</v>
      </c>
      <c r="I53" s="1252">
        <v>288.3</v>
      </c>
      <c r="J53" s="1252">
        <f>+I53/I51*100</f>
        <v>26.481124276660239</v>
      </c>
      <c r="K53" s="1252">
        <v>293.10000000000002</v>
      </c>
      <c r="L53" s="1252">
        <f>+K53/K51*100</f>
        <v>26.587445573294634</v>
      </c>
      <c r="M53" s="1252">
        <v>292.5</v>
      </c>
      <c r="N53" s="1252">
        <f>+M53/M51*100</f>
        <v>26.56675749318801</v>
      </c>
      <c r="O53" s="1249"/>
      <c r="P53" s="1251"/>
    </row>
    <row r="54" spans="1:16" s="1250" customFormat="1" ht="12.75" customHeight="1" x14ac:dyDescent="0.2">
      <c r="A54" s="1251"/>
      <c r="B54" s="1188"/>
      <c r="C54" s="686" t="s">
        <v>58</v>
      </c>
      <c r="D54" s="692"/>
      <c r="E54" s="1253">
        <v>1291.5999999999999</v>
      </c>
      <c r="F54" s="1253">
        <f>E54/E$45*100</f>
        <v>26.88089242231888</v>
      </c>
      <c r="G54" s="1253">
        <v>1293.9000000000001</v>
      </c>
      <c r="H54" s="1253">
        <f>G54/G$45*100</f>
        <v>26.918676014729442</v>
      </c>
      <c r="I54" s="1253">
        <v>1304.3</v>
      </c>
      <c r="J54" s="1253">
        <f>I54/I$45*100</f>
        <v>26.759812067868939</v>
      </c>
      <c r="K54" s="1253">
        <v>1315.6</v>
      </c>
      <c r="L54" s="1253">
        <f>K54/K$45*100</f>
        <v>26.833646079791134</v>
      </c>
      <c r="M54" s="1253">
        <v>1319.1</v>
      </c>
      <c r="N54" s="1253">
        <f>M54/M$45*100</f>
        <v>27.014130657382758</v>
      </c>
      <c r="O54" s="1249"/>
      <c r="P54" s="1251"/>
    </row>
    <row r="55" spans="1:16" s="1250" customFormat="1" ht="10.5" customHeight="1" x14ac:dyDescent="0.2">
      <c r="A55" s="1251"/>
      <c r="B55" s="1188"/>
      <c r="C55" s="689"/>
      <c r="D55" s="1186" t="s">
        <v>154</v>
      </c>
      <c r="E55" s="1252">
        <v>76.099999999999994</v>
      </c>
      <c r="F55" s="1252">
        <f>E55/E54*100</f>
        <v>5.8919170021678537</v>
      </c>
      <c r="G55" s="1252">
        <v>72.8</v>
      </c>
      <c r="H55" s="1252">
        <f>G55/G54*100</f>
        <v>5.6264008037715429</v>
      </c>
      <c r="I55" s="1252">
        <v>73.3</v>
      </c>
      <c r="J55" s="1252">
        <f>I55/I54*100</f>
        <v>5.6198727286667181</v>
      </c>
      <c r="K55" s="1252">
        <v>75.8</v>
      </c>
      <c r="L55" s="1252">
        <f>K55/K54*100</f>
        <v>5.761629674673153</v>
      </c>
      <c r="M55" s="1252">
        <v>72.900000000000006</v>
      </c>
      <c r="N55" s="1252">
        <f>M55/M54*100</f>
        <v>5.5264953377302719</v>
      </c>
      <c r="O55" s="1249"/>
      <c r="P55" s="1251"/>
    </row>
    <row r="56" spans="1:16" s="1250" customFormat="1" ht="10.5" customHeight="1" x14ac:dyDescent="0.2">
      <c r="A56" s="1251"/>
      <c r="B56" s="1188"/>
      <c r="C56" s="689"/>
      <c r="D56" s="1186" t="s">
        <v>494</v>
      </c>
      <c r="E56" s="1252">
        <v>254.6</v>
      </c>
      <c r="F56" s="1252">
        <f>+E56/E54*100</f>
        <v>19.711985134716631</v>
      </c>
      <c r="G56" s="1252">
        <v>258.2</v>
      </c>
      <c r="H56" s="1252">
        <f>+G56/G54*100</f>
        <v>19.955174279310608</v>
      </c>
      <c r="I56" s="1252">
        <v>260.7</v>
      </c>
      <c r="J56" s="1252">
        <f>+I56/I54*100</f>
        <v>19.987732883539064</v>
      </c>
      <c r="K56" s="1252">
        <v>273</v>
      </c>
      <c r="L56" s="1252">
        <f>+K56/K54*100</f>
        <v>20.750988142292492</v>
      </c>
      <c r="M56" s="1252">
        <v>276.3</v>
      </c>
      <c r="N56" s="1252">
        <f>+M56/M54*100</f>
        <v>20.946099613372755</v>
      </c>
      <c r="O56" s="1249"/>
      <c r="P56" s="1251"/>
    </row>
    <row r="57" spans="1:16" s="1250" customFormat="1" ht="12.75" customHeight="1" x14ac:dyDescent="0.2">
      <c r="A57" s="1251"/>
      <c r="B57" s="1188"/>
      <c r="C57" s="686" t="s">
        <v>188</v>
      </c>
      <c r="D57" s="692"/>
      <c r="E57" s="1253">
        <v>321.10000000000002</v>
      </c>
      <c r="F57" s="1253">
        <f>E57/E$45*100</f>
        <v>6.6827613477907981</v>
      </c>
      <c r="G57" s="1253">
        <v>320.5</v>
      </c>
      <c r="H57" s="1253">
        <f>G57/G$45*100</f>
        <v>6.6677762290136684</v>
      </c>
      <c r="I57" s="1253">
        <v>320.5</v>
      </c>
      <c r="J57" s="1253">
        <f>I57/I$45*100</f>
        <v>6.5755729262838267</v>
      </c>
      <c r="K57" s="1253">
        <v>324.60000000000002</v>
      </c>
      <c r="L57" s="1253">
        <f>K57/K$45*100</f>
        <v>6.6207065350412018</v>
      </c>
      <c r="M57" s="1253">
        <v>321.39999999999998</v>
      </c>
      <c r="N57" s="1253">
        <f>M57/M$45*100</f>
        <v>6.5820192504607817</v>
      </c>
      <c r="O57" s="1249"/>
      <c r="P57" s="1251"/>
    </row>
    <row r="58" spans="1:16" s="1250" customFormat="1" ht="10.5" customHeight="1" x14ac:dyDescent="0.2">
      <c r="A58" s="1251"/>
      <c r="B58" s="1188"/>
      <c r="C58" s="689"/>
      <c r="D58" s="1186" t="s">
        <v>154</v>
      </c>
      <c r="E58" s="1252">
        <v>18.100000000000001</v>
      </c>
      <c r="F58" s="1252">
        <f>E58/E57*100</f>
        <v>5.6368732482092812</v>
      </c>
      <c r="G58" s="1252">
        <v>18.5</v>
      </c>
      <c r="H58" s="1252">
        <f>G58/G57*100</f>
        <v>5.77223088923557</v>
      </c>
      <c r="I58" s="1252">
        <v>19.3</v>
      </c>
      <c r="J58" s="1252">
        <f>I58/I57*100</f>
        <v>6.0218408736349458</v>
      </c>
      <c r="K58" s="1252">
        <v>21.6</v>
      </c>
      <c r="L58" s="1252">
        <f>K58/K57*100</f>
        <v>6.654343807763401</v>
      </c>
      <c r="M58" s="1252">
        <v>19.8</v>
      </c>
      <c r="N58" s="1252">
        <f>M58/M57*100</f>
        <v>6.1605476042314882</v>
      </c>
      <c r="O58" s="1249"/>
      <c r="P58" s="1251"/>
    </row>
    <row r="59" spans="1:16" s="1250" customFormat="1" ht="10.5" customHeight="1" x14ac:dyDescent="0.2">
      <c r="A59" s="1251"/>
      <c r="B59" s="1188"/>
      <c r="C59" s="689"/>
      <c r="D59" s="1186" t="s">
        <v>494</v>
      </c>
      <c r="E59" s="1252">
        <v>70.3</v>
      </c>
      <c r="F59" s="1252">
        <f>+E59/E57*100</f>
        <v>21.893491124260354</v>
      </c>
      <c r="G59" s="1252">
        <v>73.900000000000006</v>
      </c>
      <c r="H59" s="1252">
        <f>+G59/G57*100</f>
        <v>23.057722308892359</v>
      </c>
      <c r="I59" s="1252">
        <v>73.5</v>
      </c>
      <c r="J59" s="1252">
        <f>+I59/I57*100</f>
        <v>22.932917316692667</v>
      </c>
      <c r="K59" s="1252">
        <v>77</v>
      </c>
      <c r="L59" s="1252">
        <f>+K59/K57*100</f>
        <v>23.721503388786196</v>
      </c>
      <c r="M59" s="1252">
        <v>77.099999999999994</v>
      </c>
      <c r="N59" s="1252">
        <f>+M59/M57*100</f>
        <v>23.988799004355943</v>
      </c>
      <c r="O59" s="1249"/>
      <c r="P59" s="1251"/>
    </row>
    <row r="60" spans="1:16" s="1250" customFormat="1" ht="12.75" customHeight="1" x14ac:dyDescent="0.2">
      <c r="A60" s="1251"/>
      <c r="B60" s="1188"/>
      <c r="C60" s="686" t="s">
        <v>189</v>
      </c>
      <c r="D60" s="692"/>
      <c r="E60" s="1253">
        <v>210.2</v>
      </c>
      <c r="F60" s="1253">
        <f>E60/E$45*100</f>
        <v>4.3747008262398799</v>
      </c>
      <c r="G60" s="1253">
        <v>203.5</v>
      </c>
      <c r="H60" s="1253">
        <f>G60/G$45*100</f>
        <v>4.2336738302785699</v>
      </c>
      <c r="I60" s="1253">
        <v>211.9</v>
      </c>
      <c r="J60" s="1253">
        <f>I60/I$45*100</f>
        <v>4.3474692763792291</v>
      </c>
      <c r="K60" s="1253">
        <v>215.3</v>
      </c>
      <c r="L60" s="1253">
        <f>K60/K$45*100</f>
        <v>4.3913681977645425</v>
      </c>
      <c r="M60" s="1253">
        <v>204.8</v>
      </c>
      <c r="N60" s="1253">
        <f>M60/M$45*100</f>
        <v>4.1941429449109151</v>
      </c>
      <c r="O60" s="1249"/>
      <c r="P60" s="1251"/>
    </row>
    <row r="61" spans="1:16" s="1250" customFormat="1" ht="10.5" customHeight="1" x14ac:dyDescent="0.2">
      <c r="A61" s="1251"/>
      <c r="B61" s="1188"/>
      <c r="C61" s="689"/>
      <c r="D61" s="1186" t="s">
        <v>154</v>
      </c>
      <c r="E61" s="1252">
        <v>12.2</v>
      </c>
      <c r="F61" s="1252">
        <f>E61/E60*100</f>
        <v>5.803996194100856</v>
      </c>
      <c r="G61" s="1252">
        <v>11.5</v>
      </c>
      <c r="H61" s="1252">
        <f>G61/G60*100</f>
        <v>5.6511056511056514</v>
      </c>
      <c r="I61" s="1252">
        <v>13.2</v>
      </c>
      <c r="J61" s="1252">
        <f>I61/I60*100</f>
        <v>6.2293534686172718</v>
      </c>
      <c r="K61" s="1252">
        <v>17.100000000000001</v>
      </c>
      <c r="L61" s="1252">
        <f>K61/K60*100</f>
        <v>7.9424059451927542</v>
      </c>
      <c r="M61" s="1252">
        <v>11.2</v>
      </c>
      <c r="N61" s="1252">
        <f>M61/M60*100</f>
        <v>5.4687499999999991</v>
      </c>
      <c r="O61" s="1249"/>
      <c r="P61" s="1251"/>
    </row>
    <row r="62" spans="1:16" s="1250" customFormat="1" ht="10.5" customHeight="1" x14ac:dyDescent="0.2">
      <c r="A62" s="1251"/>
      <c r="B62" s="1188"/>
      <c r="C62" s="689"/>
      <c r="D62" s="1186" t="s">
        <v>494</v>
      </c>
      <c r="E62" s="1252">
        <v>43.8</v>
      </c>
      <c r="F62" s="1252">
        <f>+E62/E60*100</f>
        <v>20.837297811607989</v>
      </c>
      <c r="G62" s="1252">
        <v>42.1</v>
      </c>
      <c r="H62" s="1252">
        <f>+G62/G60*100</f>
        <v>20.68796068796069</v>
      </c>
      <c r="I62" s="1252">
        <v>42.9</v>
      </c>
      <c r="J62" s="1252">
        <f>+I62/I60*100</f>
        <v>20.245398773006134</v>
      </c>
      <c r="K62" s="1252">
        <v>43.9</v>
      </c>
      <c r="L62" s="1252">
        <f>+K62/K60*100</f>
        <v>20.390153274500694</v>
      </c>
      <c r="M62" s="1252">
        <v>43.6</v>
      </c>
      <c r="N62" s="1252">
        <f>+M62/M60*100</f>
        <v>21.2890625</v>
      </c>
      <c r="O62" s="1249"/>
      <c r="P62" s="1251"/>
    </row>
    <row r="63" spans="1:16" s="1250" customFormat="1" ht="12.75" customHeight="1" x14ac:dyDescent="0.2">
      <c r="A63" s="1251"/>
      <c r="B63" s="1188"/>
      <c r="C63" s="686" t="s">
        <v>129</v>
      </c>
      <c r="D63" s="692"/>
      <c r="E63" s="1253">
        <v>111.9</v>
      </c>
      <c r="F63" s="1253">
        <f>E63/E$45*100</f>
        <v>2.3288726092114302</v>
      </c>
      <c r="G63" s="1253">
        <v>111.5</v>
      </c>
      <c r="H63" s="1253">
        <f>G63/G$45*100</f>
        <v>2.3196787817005431</v>
      </c>
      <c r="I63" s="1253">
        <v>112.2</v>
      </c>
      <c r="J63" s="1253">
        <f>I63/I$45*100</f>
        <v>2.3019634394041977</v>
      </c>
      <c r="K63" s="1253">
        <v>112.9</v>
      </c>
      <c r="L63" s="1253">
        <f>K63/K$45*100</f>
        <v>2.3027657665007748</v>
      </c>
      <c r="M63" s="1253">
        <v>110.7</v>
      </c>
      <c r="N63" s="1253">
        <f>M63/M$45*100</f>
        <v>2.2670489453204996</v>
      </c>
      <c r="O63" s="1249"/>
      <c r="P63" s="1251"/>
    </row>
    <row r="64" spans="1:16" s="1250" customFormat="1" ht="10.5" customHeight="1" x14ac:dyDescent="0.2">
      <c r="A64" s="1251"/>
      <c r="B64" s="1188"/>
      <c r="C64" s="689"/>
      <c r="D64" s="1186" t="s">
        <v>154</v>
      </c>
      <c r="E64" s="1252">
        <v>7.9</v>
      </c>
      <c r="F64" s="1252">
        <f>E64/E63*100</f>
        <v>7.0598748882931188</v>
      </c>
      <c r="G64" s="1252">
        <v>7.6</v>
      </c>
      <c r="H64" s="1252">
        <f>G64/G63*100</f>
        <v>6.8161434977578468</v>
      </c>
      <c r="I64" s="1252">
        <v>7.6</v>
      </c>
      <c r="J64" s="1252">
        <f>I64/I63*100</f>
        <v>6.7736185383244205</v>
      </c>
      <c r="K64" s="1252">
        <v>8.9</v>
      </c>
      <c r="L64" s="1252">
        <f>K64/K63*100</f>
        <v>7.8830823737821074</v>
      </c>
      <c r="M64" s="1252">
        <v>7.4</v>
      </c>
      <c r="N64" s="1252">
        <f>M64/M63*100</f>
        <v>6.6847335140018078</v>
      </c>
      <c r="O64" s="1249"/>
      <c r="P64" s="1251"/>
    </row>
    <row r="65" spans="1:16" s="1250" customFormat="1" ht="10.5" customHeight="1" x14ac:dyDescent="0.2">
      <c r="A65" s="1251"/>
      <c r="B65" s="1188"/>
      <c r="C65" s="689"/>
      <c r="D65" s="1186" t="s">
        <v>494</v>
      </c>
      <c r="E65" s="1252">
        <v>19</v>
      </c>
      <c r="F65" s="1252">
        <f>+E65/E63*100</f>
        <v>16.979445933869524</v>
      </c>
      <c r="G65" s="1252">
        <v>19.399999999999999</v>
      </c>
      <c r="H65" s="1252">
        <f>+G65/G63*100</f>
        <v>17.399103139013452</v>
      </c>
      <c r="I65" s="1252">
        <v>19.899999999999999</v>
      </c>
      <c r="J65" s="1252">
        <f>+I65/I63*100</f>
        <v>17.736185383244205</v>
      </c>
      <c r="K65" s="1252">
        <v>18.899999999999999</v>
      </c>
      <c r="L65" s="1252">
        <f>+K65/K63*100</f>
        <v>16.74047829937998</v>
      </c>
      <c r="M65" s="1252">
        <v>20.2</v>
      </c>
      <c r="N65" s="1252">
        <f>+M65/M63*100</f>
        <v>18.247515808491418</v>
      </c>
      <c r="O65" s="1249"/>
      <c r="P65" s="1251"/>
    </row>
    <row r="66" spans="1:16" s="1250" customFormat="1" ht="12.75" customHeight="1" x14ac:dyDescent="0.2">
      <c r="A66" s="1251"/>
      <c r="B66" s="1188"/>
      <c r="C66" s="686" t="s">
        <v>130</v>
      </c>
      <c r="D66" s="692"/>
      <c r="E66" s="1253">
        <v>122.9</v>
      </c>
      <c r="F66" s="1253">
        <f>E66/E$45*100</f>
        <v>2.5578055734770757</v>
      </c>
      <c r="G66" s="1253">
        <v>121.2</v>
      </c>
      <c r="H66" s="1253">
        <f>G66/G$45*100</f>
        <v>2.5214804335614871</v>
      </c>
      <c r="I66" s="1253">
        <v>123.8</v>
      </c>
      <c r="J66" s="1253">
        <f>I66/I$45*100</f>
        <v>2.5399560944584638</v>
      </c>
      <c r="K66" s="1253">
        <v>125.1</v>
      </c>
      <c r="L66" s="1253">
        <f>K66/K$45*100</f>
        <v>2.5516031655380593</v>
      </c>
      <c r="M66" s="1253">
        <v>125</v>
      </c>
      <c r="N66" s="1253">
        <f>M66/M$45*100</f>
        <v>2.5599016997747288</v>
      </c>
      <c r="O66" s="1249"/>
      <c r="P66" s="1251"/>
    </row>
    <row r="67" spans="1:16" s="1250" customFormat="1" ht="10.5" customHeight="1" x14ac:dyDescent="0.2">
      <c r="A67" s="1251"/>
      <c r="B67" s="1188"/>
      <c r="C67" s="689"/>
      <c r="D67" s="1186" t="s">
        <v>154</v>
      </c>
      <c r="E67" s="1252">
        <v>7.7</v>
      </c>
      <c r="F67" s="1252">
        <f>E67/E66*100</f>
        <v>6.2652563059397881</v>
      </c>
      <c r="G67" s="1252">
        <v>7.1</v>
      </c>
      <c r="H67" s="1252">
        <f>G67/G66*100</f>
        <v>5.8580858085808574</v>
      </c>
      <c r="I67" s="1252">
        <v>7.5</v>
      </c>
      <c r="J67" s="1252">
        <f>I67/I66*100</f>
        <v>6.0581583198707589</v>
      </c>
      <c r="K67" s="1252">
        <v>7.2</v>
      </c>
      <c r="L67" s="1252">
        <f>K67/K66*100</f>
        <v>5.755395683453238</v>
      </c>
      <c r="M67" s="1252">
        <v>6.9</v>
      </c>
      <c r="N67" s="1252">
        <f>M67/M66*100</f>
        <v>5.5200000000000005</v>
      </c>
      <c r="O67" s="1249"/>
      <c r="P67" s="1251"/>
    </row>
    <row r="68" spans="1:16" s="1250" customFormat="1" ht="10.5" customHeight="1" x14ac:dyDescent="0.2">
      <c r="A68" s="1251"/>
      <c r="B68" s="1188"/>
      <c r="C68" s="689"/>
      <c r="D68" s="1186" t="s">
        <v>494</v>
      </c>
      <c r="E68" s="1252">
        <v>28.2</v>
      </c>
      <c r="F68" s="1252">
        <f>+E68/E66*100</f>
        <v>22.94548413344182</v>
      </c>
      <c r="G68" s="1252">
        <v>27.6</v>
      </c>
      <c r="H68" s="1252">
        <f>+G68/G66*100</f>
        <v>22.772277227722775</v>
      </c>
      <c r="I68" s="1252">
        <v>28</v>
      </c>
      <c r="J68" s="1252">
        <f>+I68/I66*100</f>
        <v>22.617124394184167</v>
      </c>
      <c r="K68" s="1252">
        <v>29.1</v>
      </c>
      <c r="L68" s="1252">
        <f>+K68/K66*100</f>
        <v>23.261390887290169</v>
      </c>
      <c r="M68" s="1252">
        <v>30.1</v>
      </c>
      <c r="N68" s="1252">
        <f>+M68/M66*100</f>
        <v>24.080000000000002</v>
      </c>
      <c r="O68" s="1249"/>
      <c r="P68" s="1251"/>
    </row>
    <row r="69" spans="1:16" s="754" customFormat="1" ht="12" customHeight="1" x14ac:dyDescent="0.2">
      <c r="A69" s="770"/>
      <c r="B69" s="770"/>
      <c r="C69" s="771" t="s">
        <v>458</v>
      </c>
      <c r="D69" s="772"/>
      <c r="E69" s="773"/>
      <c r="F69" s="1198"/>
      <c r="G69" s="773"/>
      <c r="H69" s="1198"/>
      <c r="I69" s="773"/>
      <c r="J69" s="1198"/>
      <c r="K69" s="773"/>
      <c r="L69" s="1198"/>
      <c r="M69" s="773"/>
      <c r="N69" s="1198"/>
      <c r="O69" s="1249"/>
      <c r="P69" s="765"/>
    </row>
    <row r="70" spans="1:16" ht="13.5" customHeight="1" x14ac:dyDescent="0.2">
      <c r="A70" s="1189"/>
      <c r="B70" s="1224"/>
      <c r="C70" s="1196" t="s">
        <v>368</v>
      </c>
      <c r="D70" s="1194"/>
      <c r="E70" s="1193" t="s">
        <v>87</v>
      </c>
      <c r="F70" s="855"/>
      <c r="G70" s="1191"/>
      <c r="H70" s="1191"/>
      <c r="I70" s="1246"/>
      <c r="J70" s="1248"/>
      <c r="K70" s="1247"/>
      <c r="L70" s="1246"/>
      <c r="M70" s="1245"/>
      <c r="N70" s="1245"/>
      <c r="O70" s="1244"/>
      <c r="P70" s="1189"/>
    </row>
    <row r="71" spans="1:16" s="1202" customFormat="1" ht="13.5" customHeight="1" x14ac:dyDescent="0.2">
      <c r="A71" s="1203"/>
      <c r="B71" s="1243"/>
      <c r="C71" s="1243"/>
      <c r="D71" s="1243"/>
      <c r="E71" s="1224"/>
      <c r="F71" s="1224"/>
      <c r="G71" s="1224"/>
      <c r="H71" s="1224"/>
      <c r="I71" s="1224"/>
      <c r="J71" s="1224"/>
      <c r="K71" s="1469">
        <v>43556</v>
      </c>
      <c r="L71" s="1469"/>
      <c r="M71" s="1469"/>
      <c r="N71" s="1469"/>
      <c r="O71" s="1242">
        <v>7</v>
      </c>
      <c r="P71" s="1189"/>
    </row>
  </sheetData>
  <mergeCells count="179">
    <mergeCell ref="M35:N35"/>
    <mergeCell ref="K71:N71"/>
    <mergeCell ref="C45:D45"/>
    <mergeCell ref="G43:H43"/>
    <mergeCell ref="I43:J43"/>
    <mergeCell ref="K43:L43"/>
    <mergeCell ref="M43:N43"/>
    <mergeCell ref="M37:N37"/>
    <mergeCell ref="C36:D36"/>
    <mergeCell ref="E36:F36"/>
    <mergeCell ref="G36:H36"/>
    <mergeCell ref="I36:J36"/>
    <mergeCell ref="K36:L36"/>
    <mergeCell ref="M36:N36"/>
    <mergeCell ref="E43:F43"/>
    <mergeCell ref="M38:N38"/>
    <mergeCell ref="C37:D37"/>
    <mergeCell ref="E37:F37"/>
    <mergeCell ref="G37:H37"/>
    <mergeCell ref="I37:J37"/>
    <mergeCell ref="K37:L37"/>
    <mergeCell ref="C41:D42"/>
    <mergeCell ref="C38:D38"/>
    <mergeCell ref="E38:F38"/>
    <mergeCell ref="G38:H38"/>
    <mergeCell ref="I33:J33"/>
    <mergeCell ref="K33:L33"/>
    <mergeCell ref="I38:J38"/>
    <mergeCell ref="K38:L38"/>
    <mergeCell ref="C35:D35"/>
    <mergeCell ref="E35:F35"/>
    <mergeCell ref="G35:H35"/>
    <mergeCell ref="I35:J35"/>
    <mergeCell ref="K35:L35"/>
    <mergeCell ref="M33:N33"/>
    <mergeCell ref="E34:F34"/>
    <mergeCell ref="G34:H34"/>
    <mergeCell ref="I34:J34"/>
    <mergeCell ref="K34:L34"/>
    <mergeCell ref="M34:N34"/>
    <mergeCell ref="M32:N32"/>
    <mergeCell ref="E33:F33"/>
    <mergeCell ref="G33:H33"/>
    <mergeCell ref="E31:F31"/>
    <mergeCell ref="G31:H31"/>
    <mergeCell ref="I31:J31"/>
    <mergeCell ref="K31:L31"/>
    <mergeCell ref="M31:N31"/>
    <mergeCell ref="B32:D32"/>
    <mergeCell ref="E32:F32"/>
    <mergeCell ref="G32:H32"/>
    <mergeCell ref="I32:J32"/>
    <mergeCell ref="K32:L32"/>
    <mergeCell ref="K23:L23"/>
    <mergeCell ref="M23:N23"/>
    <mergeCell ref="B29:D29"/>
    <mergeCell ref="E29:F29"/>
    <mergeCell ref="G29:H29"/>
    <mergeCell ref="I29:J29"/>
    <mergeCell ref="K29:L29"/>
    <mergeCell ref="M29:N29"/>
    <mergeCell ref="M30:N30"/>
    <mergeCell ref="E30:F30"/>
    <mergeCell ref="G30:H30"/>
    <mergeCell ref="I30:J30"/>
    <mergeCell ref="K30:L30"/>
    <mergeCell ref="E28:F28"/>
    <mergeCell ref="G28:H28"/>
    <mergeCell ref="I28:J28"/>
    <mergeCell ref="K28:L28"/>
    <mergeCell ref="M28:N28"/>
    <mergeCell ref="M26:N26"/>
    <mergeCell ref="E27:F27"/>
    <mergeCell ref="G27:H27"/>
    <mergeCell ref="I27:J27"/>
    <mergeCell ref="K27:L27"/>
    <mergeCell ref="M27:N27"/>
    <mergeCell ref="M21:N21"/>
    <mergeCell ref="B26:D26"/>
    <mergeCell ref="E26:F26"/>
    <mergeCell ref="G26:H26"/>
    <mergeCell ref="I26:J26"/>
    <mergeCell ref="K26:L26"/>
    <mergeCell ref="E24:F24"/>
    <mergeCell ref="G24:H24"/>
    <mergeCell ref="I24:J24"/>
    <mergeCell ref="K24:L24"/>
    <mergeCell ref="E25:F25"/>
    <mergeCell ref="G25:H25"/>
    <mergeCell ref="I25:J25"/>
    <mergeCell ref="K25:L25"/>
    <mergeCell ref="M25:N25"/>
    <mergeCell ref="M24:N24"/>
    <mergeCell ref="E22:F22"/>
    <mergeCell ref="G22:H22"/>
    <mergeCell ref="I22:J22"/>
    <mergeCell ref="K22:L22"/>
    <mergeCell ref="M22:N22"/>
    <mergeCell ref="E23:F23"/>
    <mergeCell ref="G23:H23"/>
    <mergeCell ref="I23:J23"/>
    <mergeCell ref="E21:F21"/>
    <mergeCell ref="G21:H21"/>
    <mergeCell ref="I21:J21"/>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K21:L21"/>
    <mergeCell ref="E15:F15"/>
    <mergeCell ref="G15:H15"/>
    <mergeCell ref="I15:J15"/>
    <mergeCell ref="K15:L15"/>
    <mergeCell ref="M15:N15"/>
    <mergeCell ref="E16:F16"/>
    <mergeCell ref="G16:H16"/>
    <mergeCell ref="I16:J16"/>
    <mergeCell ref="K16:L16"/>
    <mergeCell ref="M16:N16"/>
    <mergeCell ref="K13:L13"/>
    <mergeCell ref="M13:N13"/>
    <mergeCell ref="E14:F14"/>
    <mergeCell ref="G14:H14"/>
    <mergeCell ref="I14:J14"/>
    <mergeCell ref="K14:L14"/>
    <mergeCell ref="M14:N14"/>
    <mergeCell ref="M7:N7"/>
    <mergeCell ref="K8:L8"/>
    <mergeCell ref="M8:N8"/>
    <mergeCell ref="E7:F7"/>
    <mergeCell ref="E11:F11"/>
    <mergeCell ref="G11:H11"/>
    <mergeCell ref="I11:J11"/>
    <mergeCell ref="K11:L11"/>
    <mergeCell ref="M11:N11"/>
    <mergeCell ref="E12:F12"/>
    <mergeCell ref="G12:H12"/>
    <mergeCell ref="I12:J12"/>
    <mergeCell ref="K12:L12"/>
    <mergeCell ref="C8:D8"/>
    <mergeCell ref="E8:F8"/>
    <mergeCell ref="G8:H8"/>
    <mergeCell ref="I8:J8"/>
    <mergeCell ref="M12:N12"/>
    <mergeCell ref="E13:F13"/>
    <mergeCell ref="G13:H13"/>
    <mergeCell ref="I13:J13"/>
    <mergeCell ref="C1:D1"/>
    <mergeCell ref="M3:N3"/>
    <mergeCell ref="C5:D6"/>
    <mergeCell ref="G7:H7"/>
    <mergeCell ref="I7:J7"/>
    <mergeCell ref="K7:L7"/>
    <mergeCell ref="E9:F9"/>
    <mergeCell ref="G9:H9"/>
    <mergeCell ref="I9:J9"/>
    <mergeCell ref="K9:L9"/>
    <mergeCell ref="M9:N9"/>
    <mergeCell ref="E10:F10"/>
    <mergeCell ref="G10:H10"/>
    <mergeCell ref="I10:J10"/>
    <mergeCell ref="K10:L10"/>
    <mergeCell ref="M10:N10"/>
  </mergeCells>
  <conditionalFormatting sqref="E7:N7 E43:N43">
    <cfRule type="cellIs" dxfId="15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RowHeight="12.75" x14ac:dyDescent="0.2"/>
  <cols>
    <col min="1" max="1" width="1" style="1187" customWidth="1"/>
    <col min="2" max="2" width="2.5703125" style="1187" customWidth="1"/>
    <col min="3" max="3" width="1" style="1187" customWidth="1"/>
    <col min="4" max="4" width="32.42578125" style="1187" customWidth="1"/>
    <col min="5" max="5" width="7.42578125" style="1187" customWidth="1"/>
    <col min="6" max="6" width="5.140625" style="1187" customWidth="1"/>
    <col min="7" max="7" width="7.42578125" style="1187" customWidth="1"/>
    <col min="8" max="8" width="5.140625" style="1187" customWidth="1"/>
    <col min="9" max="9" width="7.42578125" style="1187" customWidth="1"/>
    <col min="10" max="10" width="5.140625" style="1187" customWidth="1"/>
    <col min="11" max="11" width="7.42578125" style="1187" customWidth="1"/>
    <col min="12" max="12" width="5.140625" style="1187" customWidth="1"/>
    <col min="13" max="13" width="7.42578125" style="1187" customWidth="1"/>
    <col min="14" max="14" width="5.140625" style="1187" customWidth="1"/>
    <col min="15" max="15" width="2.5703125" style="1187" customWidth="1"/>
    <col min="16" max="16" width="1" style="1187" customWidth="1"/>
    <col min="17" max="16384" width="9.140625" style="1187"/>
  </cols>
  <sheetData>
    <row r="1" spans="1:19" ht="13.5" customHeight="1" x14ac:dyDescent="0.2">
      <c r="A1" s="1189"/>
      <c r="B1" s="1303"/>
      <c r="C1" s="1303"/>
      <c r="D1" s="1303"/>
      <c r="E1" s="1224"/>
      <c r="F1" s="1224"/>
      <c r="G1" s="1224"/>
      <c r="H1" s="1224"/>
      <c r="I1" s="1483" t="s">
        <v>289</v>
      </c>
      <c r="J1" s="1483"/>
      <c r="K1" s="1483"/>
      <c r="L1" s="1483"/>
      <c r="M1" s="1483"/>
      <c r="N1" s="1483"/>
      <c r="O1" s="1302"/>
      <c r="P1" s="1274"/>
    </row>
    <row r="2" spans="1:19" ht="6" customHeight="1" x14ac:dyDescent="0.2">
      <c r="A2" s="1189"/>
      <c r="B2" s="1301"/>
      <c r="C2" s="1270"/>
      <c r="D2" s="1270"/>
      <c r="E2" s="1269"/>
      <c r="F2" s="1269"/>
      <c r="G2" s="1269"/>
      <c r="H2" s="1269"/>
      <c r="I2" s="1237"/>
      <c r="J2" s="1237"/>
      <c r="K2" s="1237"/>
      <c r="L2" s="1237"/>
      <c r="M2" s="1237"/>
      <c r="N2" s="1300"/>
      <c r="O2" s="1224"/>
      <c r="P2" s="1189"/>
    </row>
    <row r="3" spans="1:19" ht="10.5" customHeight="1" thickBot="1" x14ac:dyDescent="0.25">
      <c r="A3" s="1189"/>
      <c r="B3" s="1299"/>
      <c r="C3" s="1298"/>
      <c r="D3" s="1297"/>
      <c r="E3" s="1296"/>
      <c r="F3" s="1296"/>
      <c r="G3" s="1296"/>
      <c r="H3" s="1296"/>
      <c r="I3" s="1224"/>
      <c r="J3" s="1224"/>
      <c r="K3" s="1224"/>
      <c r="L3" s="1224"/>
      <c r="M3" s="1441" t="s">
        <v>72</v>
      </c>
      <c r="N3" s="1441"/>
      <c r="O3" s="1224"/>
      <c r="P3" s="1189"/>
    </row>
    <row r="4" spans="1:19" s="1216" customFormat="1" ht="13.5" customHeight="1" thickBot="1" x14ac:dyDescent="0.25">
      <c r="A4" s="1217"/>
      <c r="B4" s="1219"/>
      <c r="C4" s="1295" t="s">
        <v>177</v>
      </c>
      <c r="D4" s="1221"/>
      <c r="E4" s="1221"/>
      <c r="F4" s="1221"/>
      <c r="G4" s="1221"/>
      <c r="H4" s="1221"/>
      <c r="I4" s="1221"/>
      <c r="J4" s="1221"/>
      <c r="K4" s="1221"/>
      <c r="L4" s="1221"/>
      <c r="M4" s="1221"/>
      <c r="N4" s="1220"/>
      <c r="O4" s="1224"/>
      <c r="P4" s="1217"/>
    </row>
    <row r="5" spans="1:19" ht="3.75" customHeight="1" x14ac:dyDescent="0.2">
      <c r="A5" s="1189"/>
      <c r="B5" s="1201"/>
      <c r="C5" s="1442" t="s">
        <v>153</v>
      </c>
      <c r="D5" s="1443"/>
      <c r="E5" s="1294"/>
      <c r="F5" s="1294"/>
      <c r="G5" s="1294"/>
      <c r="H5" s="1294"/>
      <c r="I5" s="1294"/>
      <c r="J5" s="1294"/>
      <c r="K5" s="1194"/>
      <c r="L5" s="1293"/>
      <c r="M5" s="1293"/>
      <c r="N5" s="1293"/>
      <c r="O5" s="1224"/>
      <c r="P5" s="1189"/>
    </row>
    <row r="6" spans="1:19" ht="12.75" customHeight="1" x14ac:dyDescent="0.2">
      <c r="A6" s="1189"/>
      <c r="B6" s="1201"/>
      <c r="C6" s="1443"/>
      <c r="D6" s="1443"/>
      <c r="E6" s="1215">
        <v>2017</v>
      </c>
      <c r="F6" s="1213" t="s">
        <v>34</v>
      </c>
      <c r="G6" s="1215" t="s">
        <v>34</v>
      </c>
      <c r="H6" s="1213" t="s">
        <v>34</v>
      </c>
      <c r="I6" s="1214"/>
      <c r="J6" s="1213">
        <v>2018</v>
      </c>
      <c r="K6" s="1212" t="s">
        <v>34</v>
      </c>
      <c r="L6" s="1211" t="s">
        <v>34</v>
      </c>
      <c r="M6" s="1211" t="s">
        <v>34</v>
      </c>
      <c r="N6" s="1210"/>
      <c r="O6" s="1224"/>
      <c r="P6" s="1217"/>
    </row>
    <row r="7" spans="1:19" ht="12.75" customHeight="1" x14ac:dyDescent="0.2">
      <c r="A7" s="1189"/>
      <c r="B7" s="1201"/>
      <c r="C7" s="1263"/>
      <c r="D7" s="1263"/>
      <c r="E7" s="1440" t="s">
        <v>610</v>
      </c>
      <c r="F7" s="1440"/>
      <c r="G7" s="1440" t="s">
        <v>611</v>
      </c>
      <c r="H7" s="1440"/>
      <c r="I7" s="1440" t="s">
        <v>612</v>
      </c>
      <c r="J7" s="1440"/>
      <c r="K7" s="1440" t="s">
        <v>613</v>
      </c>
      <c r="L7" s="1440"/>
      <c r="M7" s="1440" t="s">
        <v>610</v>
      </c>
      <c r="N7" s="1440"/>
      <c r="O7" s="1190"/>
      <c r="P7" s="1189"/>
    </row>
    <row r="8" spans="1:19" s="1229" customFormat="1" ht="17.25" customHeight="1" x14ac:dyDescent="0.2">
      <c r="A8" s="1230"/>
      <c r="B8" s="1232"/>
      <c r="C8" s="1444" t="s">
        <v>178</v>
      </c>
      <c r="D8" s="1444"/>
      <c r="E8" s="1478">
        <v>422</v>
      </c>
      <c r="F8" s="1478"/>
      <c r="G8" s="1478">
        <v>410.1</v>
      </c>
      <c r="H8" s="1478"/>
      <c r="I8" s="1478">
        <v>351.8</v>
      </c>
      <c r="J8" s="1478"/>
      <c r="K8" s="1478">
        <v>352.7</v>
      </c>
      <c r="L8" s="1478"/>
      <c r="M8" s="1479">
        <v>349.1</v>
      </c>
      <c r="N8" s="1479"/>
      <c r="O8" s="1231"/>
      <c r="P8" s="1230"/>
    </row>
    <row r="9" spans="1:19" ht="12" customHeight="1" x14ac:dyDescent="0.2">
      <c r="A9" s="1189"/>
      <c r="B9" s="1201"/>
      <c r="C9" s="686" t="s">
        <v>71</v>
      </c>
      <c r="D9" s="1188"/>
      <c r="E9" s="1475">
        <v>206.5</v>
      </c>
      <c r="F9" s="1475"/>
      <c r="G9" s="1475">
        <v>203.4</v>
      </c>
      <c r="H9" s="1475"/>
      <c r="I9" s="1475">
        <v>169.6</v>
      </c>
      <c r="J9" s="1475"/>
      <c r="K9" s="1475">
        <v>164.9</v>
      </c>
      <c r="L9" s="1475"/>
      <c r="M9" s="1477">
        <v>160.69999999999999</v>
      </c>
      <c r="N9" s="1477"/>
      <c r="O9" s="1190"/>
      <c r="P9" s="1189"/>
    </row>
    <row r="10" spans="1:19" ht="12" customHeight="1" x14ac:dyDescent="0.2">
      <c r="A10" s="1189"/>
      <c r="B10" s="1201"/>
      <c r="C10" s="686" t="s">
        <v>70</v>
      </c>
      <c r="D10" s="1188"/>
      <c r="E10" s="1475">
        <v>215.4</v>
      </c>
      <c r="F10" s="1475"/>
      <c r="G10" s="1475">
        <v>206.7</v>
      </c>
      <c r="H10" s="1475"/>
      <c r="I10" s="1475">
        <v>182.2</v>
      </c>
      <c r="J10" s="1475"/>
      <c r="K10" s="1475">
        <v>187.8</v>
      </c>
      <c r="L10" s="1475"/>
      <c r="M10" s="1477">
        <v>188.4</v>
      </c>
      <c r="N10" s="1477"/>
      <c r="O10" s="1190"/>
      <c r="P10" s="1189"/>
    </row>
    <row r="11" spans="1:19" ht="17.25" customHeight="1" x14ac:dyDescent="0.2">
      <c r="A11" s="1189"/>
      <c r="B11" s="1201"/>
      <c r="C11" s="686" t="s">
        <v>154</v>
      </c>
      <c r="D11" s="1188"/>
      <c r="E11" s="1475">
        <v>88.8</v>
      </c>
      <c r="F11" s="1475"/>
      <c r="G11" s="1475">
        <v>79.2</v>
      </c>
      <c r="H11" s="1475"/>
      <c r="I11" s="1475">
        <v>69.2</v>
      </c>
      <c r="J11" s="1475"/>
      <c r="K11" s="1475">
        <v>79.099999999999994</v>
      </c>
      <c r="L11" s="1475"/>
      <c r="M11" s="1477">
        <v>74.599999999999994</v>
      </c>
      <c r="N11" s="1477"/>
      <c r="O11" s="1190"/>
      <c r="P11" s="1189"/>
      <c r="S11" s="1292"/>
    </row>
    <row r="12" spans="1:19" ht="12.75" customHeight="1" x14ac:dyDescent="0.2">
      <c r="A12" s="1189"/>
      <c r="B12" s="1201"/>
      <c r="C12" s="686" t="s">
        <v>155</v>
      </c>
      <c r="D12" s="1188"/>
      <c r="E12" s="1475">
        <v>175.5</v>
      </c>
      <c r="F12" s="1475"/>
      <c r="G12" s="1475">
        <v>180.8</v>
      </c>
      <c r="H12" s="1475"/>
      <c r="I12" s="1475">
        <v>156.4</v>
      </c>
      <c r="J12" s="1475"/>
      <c r="K12" s="1475">
        <v>147.69999999999999</v>
      </c>
      <c r="L12" s="1475"/>
      <c r="M12" s="1477">
        <v>145.80000000000001</v>
      </c>
      <c r="N12" s="1477"/>
      <c r="O12" s="1190"/>
      <c r="P12" s="1189"/>
    </row>
    <row r="13" spans="1:19" ht="12.75" customHeight="1" x14ac:dyDescent="0.2">
      <c r="A13" s="1189"/>
      <c r="B13" s="1201"/>
      <c r="C13" s="686" t="s">
        <v>156</v>
      </c>
      <c r="D13" s="1188"/>
      <c r="E13" s="1475">
        <v>157.69999999999999</v>
      </c>
      <c r="F13" s="1475"/>
      <c r="G13" s="1475">
        <v>150.1</v>
      </c>
      <c r="H13" s="1475"/>
      <c r="I13" s="1475">
        <v>126.2</v>
      </c>
      <c r="J13" s="1475"/>
      <c r="K13" s="1475">
        <v>125.9</v>
      </c>
      <c r="L13" s="1475"/>
      <c r="M13" s="1477">
        <v>128.69999999999999</v>
      </c>
      <c r="N13" s="1477"/>
      <c r="O13" s="1190"/>
      <c r="P13" s="1189"/>
    </row>
    <row r="14" spans="1:19" ht="17.25" customHeight="1" x14ac:dyDescent="0.2">
      <c r="A14" s="1189"/>
      <c r="B14" s="1201"/>
      <c r="C14" s="686" t="s">
        <v>179</v>
      </c>
      <c r="D14" s="1188"/>
      <c r="E14" s="1475">
        <v>54.6</v>
      </c>
      <c r="F14" s="1475"/>
      <c r="G14" s="1475">
        <v>45.9</v>
      </c>
      <c r="H14" s="1475"/>
      <c r="I14" s="1475">
        <v>42.2</v>
      </c>
      <c r="J14" s="1475"/>
      <c r="K14" s="1475">
        <v>50.9</v>
      </c>
      <c r="L14" s="1475"/>
      <c r="M14" s="1477">
        <v>43.1</v>
      </c>
      <c r="N14" s="1477"/>
      <c r="O14" s="1190"/>
      <c r="P14" s="1189"/>
    </row>
    <row r="15" spans="1:19" ht="12" customHeight="1" x14ac:dyDescent="0.2">
      <c r="A15" s="1189"/>
      <c r="B15" s="1201"/>
      <c r="C15" s="686" t="s">
        <v>180</v>
      </c>
      <c r="D15" s="1188"/>
      <c r="E15" s="1475">
        <v>367.4</v>
      </c>
      <c r="F15" s="1475"/>
      <c r="G15" s="1475">
        <v>364.2</v>
      </c>
      <c r="H15" s="1475"/>
      <c r="I15" s="1475">
        <v>309.60000000000002</v>
      </c>
      <c r="J15" s="1475"/>
      <c r="K15" s="1475">
        <v>301.8</v>
      </c>
      <c r="L15" s="1475"/>
      <c r="M15" s="1477">
        <v>306</v>
      </c>
      <c r="N15" s="1477"/>
      <c r="O15" s="1190"/>
      <c r="P15" s="1189"/>
    </row>
    <row r="16" spans="1:19" ht="17.25" customHeight="1" x14ac:dyDescent="0.2">
      <c r="A16" s="1189"/>
      <c r="B16" s="1201"/>
      <c r="C16" s="686" t="s">
        <v>181</v>
      </c>
      <c r="D16" s="1188"/>
      <c r="E16" s="1475">
        <v>194</v>
      </c>
      <c r="F16" s="1475"/>
      <c r="G16" s="1475">
        <v>189.6</v>
      </c>
      <c r="H16" s="1475"/>
      <c r="I16" s="1475">
        <v>168</v>
      </c>
      <c r="J16" s="1475"/>
      <c r="K16" s="1475">
        <v>176.4</v>
      </c>
      <c r="L16" s="1475"/>
      <c r="M16" s="1477">
        <v>182.4</v>
      </c>
      <c r="N16" s="1477"/>
      <c r="O16" s="1190"/>
      <c r="P16" s="1189"/>
    </row>
    <row r="17" spans="1:16" ht="12" customHeight="1" x14ac:dyDescent="0.2">
      <c r="A17" s="1189"/>
      <c r="B17" s="1201"/>
      <c r="C17" s="686" t="s">
        <v>182</v>
      </c>
      <c r="D17" s="1188"/>
      <c r="E17" s="1475">
        <v>228</v>
      </c>
      <c r="F17" s="1475"/>
      <c r="G17" s="1475">
        <v>220.5</v>
      </c>
      <c r="H17" s="1475"/>
      <c r="I17" s="1475">
        <v>183.8</v>
      </c>
      <c r="J17" s="1475"/>
      <c r="K17" s="1475">
        <v>176.3</v>
      </c>
      <c r="L17" s="1475"/>
      <c r="M17" s="1477">
        <v>166.7</v>
      </c>
      <c r="N17" s="1477"/>
      <c r="O17" s="1190"/>
      <c r="P17" s="1189"/>
    </row>
    <row r="18" spans="1:16" s="1229" customFormat="1" ht="17.25" customHeight="1" x14ac:dyDescent="0.2">
      <c r="A18" s="1230"/>
      <c r="B18" s="1232"/>
      <c r="C18" s="1444" t="s">
        <v>183</v>
      </c>
      <c r="D18" s="1444"/>
      <c r="E18" s="1478">
        <v>8.1</v>
      </c>
      <c r="F18" s="1478"/>
      <c r="G18" s="1478">
        <v>7.9</v>
      </c>
      <c r="H18" s="1478"/>
      <c r="I18" s="1478">
        <v>6.7</v>
      </c>
      <c r="J18" s="1478"/>
      <c r="K18" s="1478">
        <v>6.7</v>
      </c>
      <c r="L18" s="1478"/>
      <c r="M18" s="1479">
        <v>6.7</v>
      </c>
      <c r="N18" s="1479"/>
      <c r="O18" s="1231"/>
      <c r="P18" s="1230"/>
    </row>
    <row r="19" spans="1:16" ht="12" customHeight="1" x14ac:dyDescent="0.2">
      <c r="A19" s="1189"/>
      <c r="B19" s="1201"/>
      <c r="C19" s="686" t="s">
        <v>71</v>
      </c>
      <c r="D19" s="1188"/>
      <c r="E19" s="1475">
        <v>7.7</v>
      </c>
      <c r="F19" s="1475"/>
      <c r="G19" s="1475">
        <v>7.6</v>
      </c>
      <c r="H19" s="1475"/>
      <c r="I19" s="1475">
        <v>6.4</v>
      </c>
      <c r="J19" s="1475"/>
      <c r="K19" s="1475">
        <v>6.2</v>
      </c>
      <c r="L19" s="1475"/>
      <c r="M19" s="1477">
        <v>6</v>
      </c>
      <c r="N19" s="1477"/>
      <c r="O19" s="1190"/>
      <c r="P19" s="1189"/>
    </row>
    <row r="20" spans="1:16" ht="12" customHeight="1" x14ac:dyDescent="0.2">
      <c r="A20" s="1189"/>
      <c r="B20" s="1201"/>
      <c r="C20" s="686" t="s">
        <v>70</v>
      </c>
      <c r="D20" s="1188"/>
      <c r="E20" s="1475">
        <v>8.4</v>
      </c>
      <c r="F20" s="1475"/>
      <c r="G20" s="1475">
        <v>8.1</v>
      </c>
      <c r="H20" s="1475"/>
      <c r="I20" s="1475">
        <v>7.1</v>
      </c>
      <c r="J20" s="1475"/>
      <c r="K20" s="1475">
        <v>7.2</v>
      </c>
      <c r="L20" s="1475"/>
      <c r="M20" s="1477">
        <v>7.3</v>
      </c>
      <c r="N20" s="1477"/>
      <c r="O20" s="1190"/>
      <c r="P20" s="1189"/>
    </row>
    <row r="21" spans="1:16" s="1285" customFormat="1" ht="13.5" customHeight="1" x14ac:dyDescent="0.2">
      <c r="A21" s="1286"/>
      <c r="B21" s="1288"/>
      <c r="C21" s="1186" t="s">
        <v>184</v>
      </c>
      <c r="D21" s="1287"/>
      <c r="E21" s="1480">
        <v>0.70000000000000018</v>
      </c>
      <c r="F21" s="1480"/>
      <c r="G21" s="1480">
        <v>0.5</v>
      </c>
      <c r="H21" s="1480"/>
      <c r="I21" s="1480">
        <v>0.69999999999999929</v>
      </c>
      <c r="J21" s="1480"/>
      <c r="K21" s="1480">
        <v>1</v>
      </c>
      <c r="L21" s="1480"/>
      <c r="M21" s="1476">
        <v>1.2999999999999998</v>
      </c>
      <c r="N21" s="1476"/>
      <c r="O21" s="1287"/>
      <c r="P21" s="1286"/>
    </row>
    <row r="22" spans="1:16" ht="17.25" customHeight="1" x14ac:dyDescent="0.2">
      <c r="A22" s="1189"/>
      <c r="B22" s="1201"/>
      <c r="C22" s="686" t="s">
        <v>154</v>
      </c>
      <c r="D22" s="1188"/>
      <c r="E22" s="1475">
        <v>23.5</v>
      </c>
      <c r="F22" s="1475"/>
      <c r="G22" s="1475">
        <v>21.9</v>
      </c>
      <c r="H22" s="1475"/>
      <c r="I22" s="1475">
        <v>19.399999999999999</v>
      </c>
      <c r="J22" s="1475"/>
      <c r="K22" s="1475">
        <v>20</v>
      </c>
      <c r="L22" s="1475"/>
      <c r="M22" s="1477">
        <v>19.899999999999999</v>
      </c>
      <c r="N22" s="1477"/>
      <c r="O22" s="1190"/>
      <c r="P22" s="1189"/>
    </row>
    <row r="23" spans="1:16" ht="12" customHeight="1" x14ac:dyDescent="0.2">
      <c r="A23" s="1189"/>
      <c r="B23" s="1201"/>
      <c r="C23" s="686" t="s">
        <v>155</v>
      </c>
      <c r="D23" s="1224"/>
      <c r="E23" s="1475">
        <v>7.2</v>
      </c>
      <c r="F23" s="1475"/>
      <c r="G23" s="1475">
        <v>7.5</v>
      </c>
      <c r="H23" s="1475"/>
      <c r="I23" s="1475">
        <v>6.5</v>
      </c>
      <c r="J23" s="1475"/>
      <c r="K23" s="1475">
        <v>6.2</v>
      </c>
      <c r="L23" s="1475"/>
      <c r="M23" s="1477">
        <v>6.1</v>
      </c>
      <c r="N23" s="1477"/>
      <c r="O23" s="1190"/>
      <c r="P23" s="1189"/>
    </row>
    <row r="24" spans="1:16" ht="12" customHeight="1" x14ac:dyDescent="0.2">
      <c r="A24" s="1189"/>
      <c r="B24" s="1201"/>
      <c r="C24" s="686" t="s">
        <v>156</v>
      </c>
      <c r="D24" s="1224"/>
      <c r="E24" s="1475">
        <v>6.5</v>
      </c>
      <c r="F24" s="1475"/>
      <c r="G24" s="1475">
        <v>6.2</v>
      </c>
      <c r="H24" s="1475"/>
      <c r="I24" s="1475">
        <v>5.0999999999999996</v>
      </c>
      <c r="J24" s="1475"/>
      <c r="K24" s="1475">
        <v>5.0999999999999996</v>
      </c>
      <c r="L24" s="1475"/>
      <c r="M24" s="1477">
        <v>5.2</v>
      </c>
      <c r="N24" s="1477"/>
      <c r="O24" s="1190"/>
      <c r="P24" s="1189"/>
    </row>
    <row r="25" spans="1:16" s="1289" customFormat="1" ht="17.25" customHeight="1" x14ac:dyDescent="0.2">
      <c r="A25" s="1290"/>
      <c r="B25" s="1234"/>
      <c r="C25" s="686" t="s">
        <v>185</v>
      </c>
      <c r="D25" s="1188"/>
      <c r="E25" s="1475">
        <v>9.3000000000000007</v>
      </c>
      <c r="F25" s="1475"/>
      <c r="G25" s="1475">
        <v>8.1</v>
      </c>
      <c r="H25" s="1475"/>
      <c r="I25" s="1475">
        <v>7.2</v>
      </c>
      <c r="J25" s="1475"/>
      <c r="K25" s="1475">
        <v>7.2</v>
      </c>
      <c r="L25" s="1475"/>
      <c r="M25" s="1477">
        <v>6.7</v>
      </c>
      <c r="N25" s="1477"/>
      <c r="O25" s="1236"/>
      <c r="P25" s="1290"/>
    </row>
    <row r="26" spans="1:16" s="1289" customFormat="1" ht="12" customHeight="1" x14ac:dyDescent="0.2">
      <c r="A26" s="1290"/>
      <c r="B26" s="1234"/>
      <c r="C26" s="686" t="s">
        <v>186</v>
      </c>
      <c r="D26" s="1188"/>
      <c r="E26" s="1475">
        <v>5.9</v>
      </c>
      <c r="F26" s="1475"/>
      <c r="G26" s="1475">
        <v>6.3</v>
      </c>
      <c r="H26" s="1475"/>
      <c r="I26" s="1475">
        <v>5.3</v>
      </c>
      <c r="J26" s="1475"/>
      <c r="K26" s="1475">
        <v>5.4</v>
      </c>
      <c r="L26" s="1475"/>
      <c r="M26" s="1477">
        <v>5.7</v>
      </c>
      <c r="N26" s="1477"/>
      <c r="O26" s="1236"/>
      <c r="P26" s="1290"/>
    </row>
    <row r="27" spans="1:16" s="1289" customFormat="1" ht="12" customHeight="1" x14ac:dyDescent="0.2">
      <c r="A27" s="1290"/>
      <c r="B27" s="1234"/>
      <c r="C27" s="686" t="s">
        <v>187</v>
      </c>
      <c r="D27" s="1188"/>
      <c r="E27" s="1475">
        <v>8.1999999999999993</v>
      </c>
      <c r="F27" s="1475"/>
      <c r="G27" s="1475">
        <v>8.6</v>
      </c>
      <c r="H27" s="1475"/>
      <c r="I27" s="1475">
        <v>7.2</v>
      </c>
      <c r="J27" s="1475"/>
      <c r="K27" s="1475">
        <v>7.1</v>
      </c>
      <c r="L27" s="1475"/>
      <c r="M27" s="1477">
        <v>6.7</v>
      </c>
      <c r="N27" s="1477"/>
      <c r="O27" s="1236"/>
      <c r="P27" s="1290"/>
    </row>
    <row r="28" spans="1:16" s="1289" customFormat="1" ht="12" customHeight="1" x14ac:dyDescent="0.2">
      <c r="A28" s="1290"/>
      <c r="B28" s="1234"/>
      <c r="C28" s="686" t="s">
        <v>188</v>
      </c>
      <c r="D28" s="1188"/>
      <c r="E28" s="1475">
        <v>8.4</v>
      </c>
      <c r="F28" s="1475"/>
      <c r="G28" s="1475">
        <v>7.8</v>
      </c>
      <c r="H28" s="1475"/>
      <c r="I28" s="1475">
        <v>6.9</v>
      </c>
      <c r="J28" s="1475"/>
      <c r="K28" s="1475">
        <v>6.6</v>
      </c>
      <c r="L28" s="1475"/>
      <c r="M28" s="1477">
        <v>7.7</v>
      </c>
      <c r="N28" s="1477"/>
      <c r="O28" s="1236"/>
      <c r="P28" s="1290"/>
    </row>
    <row r="29" spans="1:16" s="1289" customFormat="1" ht="12" customHeight="1" x14ac:dyDescent="0.2">
      <c r="A29" s="1290"/>
      <c r="B29" s="1234"/>
      <c r="C29" s="686" t="s">
        <v>189</v>
      </c>
      <c r="D29" s="1188"/>
      <c r="E29" s="1475">
        <v>7.3</v>
      </c>
      <c r="F29" s="1475"/>
      <c r="G29" s="1475">
        <v>7.6</v>
      </c>
      <c r="H29" s="1475"/>
      <c r="I29" s="1475">
        <v>5.3</v>
      </c>
      <c r="J29" s="1475"/>
      <c r="K29" s="1475">
        <v>5</v>
      </c>
      <c r="L29" s="1475"/>
      <c r="M29" s="1477">
        <v>7.8</v>
      </c>
      <c r="N29" s="1477"/>
      <c r="O29" s="1236"/>
      <c r="P29" s="1290"/>
    </row>
    <row r="30" spans="1:16" s="1289" customFormat="1" ht="12" customHeight="1" x14ac:dyDescent="0.2">
      <c r="A30" s="1290"/>
      <c r="B30" s="1234"/>
      <c r="C30" s="686" t="s">
        <v>129</v>
      </c>
      <c r="D30" s="1188"/>
      <c r="E30" s="1475">
        <v>8.3000000000000007</v>
      </c>
      <c r="F30" s="1475"/>
      <c r="G30" s="1475">
        <v>8.9</v>
      </c>
      <c r="H30" s="1475"/>
      <c r="I30" s="1475">
        <v>8.1999999999999993</v>
      </c>
      <c r="J30" s="1475"/>
      <c r="K30" s="1475">
        <v>8.6999999999999993</v>
      </c>
      <c r="L30" s="1475"/>
      <c r="M30" s="1477">
        <v>8.5</v>
      </c>
      <c r="N30" s="1477"/>
      <c r="O30" s="1236"/>
      <c r="P30" s="1290"/>
    </row>
    <row r="31" spans="1:16" s="1289" customFormat="1" ht="12" customHeight="1" x14ac:dyDescent="0.2">
      <c r="A31" s="1290"/>
      <c r="B31" s="1234"/>
      <c r="C31" s="686" t="s">
        <v>130</v>
      </c>
      <c r="D31" s="1188"/>
      <c r="E31" s="1475">
        <v>8.9</v>
      </c>
      <c r="F31" s="1475"/>
      <c r="G31" s="1475">
        <v>9.1</v>
      </c>
      <c r="H31" s="1475"/>
      <c r="I31" s="1475">
        <v>8.3000000000000007</v>
      </c>
      <c r="J31" s="1475"/>
      <c r="K31" s="1475">
        <v>8.9</v>
      </c>
      <c r="L31" s="1475"/>
      <c r="M31" s="1477">
        <v>8.9</v>
      </c>
      <c r="N31" s="1477"/>
      <c r="O31" s="1236"/>
      <c r="P31" s="1290"/>
    </row>
    <row r="32" spans="1:16" ht="17.25" customHeight="1" x14ac:dyDescent="0.2">
      <c r="A32" s="1189"/>
      <c r="B32" s="1201"/>
      <c r="C32" s="1444" t="s">
        <v>190</v>
      </c>
      <c r="D32" s="1444"/>
      <c r="E32" s="1478">
        <v>4.4000000000000004</v>
      </c>
      <c r="F32" s="1478"/>
      <c r="G32" s="1478">
        <v>4.2</v>
      </c>
      <c r="H32" s="1478"/>
      <c r="I32" s="1478">
        <v>3.5</v>
      </c>
      <c r="J32" s="1478"/>
      <c r="K32" s="1478">
        <v>3.4</v>
      </c>
      <c r="L32" s="1478"/>
      <c r="M32" s="1479">
        <v>3.2</v>
      </c>
      <c r="N32" s="1479"/>
      <c r="O32" s="1190"/>
      <c r="P32" s="1189"/>
    </row>
    <row r="33" spans="1:16" s="1289" customFormat="1" ht="12.75" customHeight="1" x14ac:dyDescent="0.2">
      <c r="A33" s="1290"/>
      <c r="B33" s="1291"/>
      <c r="C33" s="686" t="s">
        <v>71</v>
      </c>
      <c r="D33" s="1188"/>
      <c r="E33" s="1465">
        <v>4.2</v>
      </c>
      <c r="F33" s="1465"/>
      <c r="G33" s="1465">
        <v>4.0999999999999996</v>
      </c>
      <c r="H33" s="1465"/>
      <c r="I33" s="1465">
        <v>3.4</v>
      </c>
      <c r="J33" s="1465"/>
      <c r="K33" s="1465">
        <v>3.2</v>
      </c>
      <c r="L33" s="1465"/>
      <c r="M33" s="1470">
        <v>3.1</v>
      </c>
      <c r="N33" s="1470"/>
      <c r="O33" s="1236"/>
      <c r="P33" s="1290"/>
    </row>
    <row r="34" spans="1:16" s="1289" customFormat="1" ht="12.75" customHeight="1" x14ac:dyDescent="0.2">
      <c r="A34" s="1290"/>
      <c r="B34" s="1291"/>
      <c r="C34" s="686" t="s">
        <v>70</v>
      </c>
      <c r="D34" s="1188"/>
      <c r="E34" s="1465">
        <v>4.5</v>
      </c>
      <c r="F34" s="1465"/>
      <c r="G34" s="1465">
        <v>4.3</v>
      </c>
      <c r="H34" s="1465"/>
      <c r="I34" s="1465">
        <v>3.6</v>
      </c>
      <c r="J34" s="1465"/>
      <c r="K34" s="1465">
        <v>3.6</v>
      </c>
      <c r="L34" s="1465"/>
      <c r="M34" s="1470">
        <v>3.3</v>
      </c>
      <c r="N34" s="1470"/>
      <c r="O34" s="1236"/>
      <c r="P34" s="1290"/>
    </row>
    <row r="35" spans="1:16" s="1285" customFormat="1" ht="13.5" customHeight="1" x14ac:dyDescent="0.2">
      <c r="A35" s="1286"/>
      <c r="B35" s="1288"/>
      <c r="C35" s="1186" t="s">
        <v>191</v>
      </c>
      <c r="D35" s="1287"/>
      <c r="E35" s="1480">
        <v>0.29999999999999982</v>
      </c>
      <c r="F35" s="1480"/>
      <c r="G35" s="1480">
        <v>0.20000000000000018</v>
      </c>
      <c r="H35" s="1480"/>
      <c r="I35" s="1480">
        <v>0.20000000000000018</v>
      </c>
      <c r="J35" s="1480"/>
      <c r="K35" s="1480">
        <v>0.39999999999999991</v>
      </c>
      <c r="L35" s="1480"/>
      <c r="M35" s="1476">
        <v>0.19999999999999973</v>
      </c>
      <c r="N35" s="1476"/>
      <c r="O35" s="1287"/>
      <c r="P35" s="1286"/>
    </row>
    <row r="36" spans="1:16" ht="10.5" customHeight="1" thickBot="1" x14ac:dyDescent="0.25">
      <c r="A36" s="1189"/>
      <c r="B36" s="1201"/>
      <c r="C36" s="1223"/>
      <c r="D36" s="1284"/>
      <c r="E36" s="1284"/>
      <c r="F36" s="1284"/>
      <c r="G36" s="1284"/>
      <c r="H36" s="1284"/>
      <c r="I36" s="1284"/>
      <c r="J36" s="1284"/>
      <c r="K36" s="1284"/>
      <c r="L36" s="1284"/>
      <c r="M36" s="1441"/>
      <c r="N36" s="1441"/>
      <c r="O36" s="1190"/>
      <c r="P36" s="1189"/>
    </row>
    <row r="37" spans="1:16" s="1216" customFormat="1" ht="13.5" customHeight="1" thickBot="1" x14ac:dyDescent="0.25">
      <c r="A37" s="1217"/>
      <c r="B37" s="1219"/>
      <c r="C37" s="1222" t="s">
        <v>496</v>
      </c>
      <c r="D37" s="1221"/>
      <c r="E37" s="1221"/>
      <c r="F37" s="1221"/>
      <c r="G37" s="1221"/>
      <c r="H37" s="1221"/>
      <c r="I37" s="1221"/>
      <c r="J37" s="1221"/>
      <c r="K37" s="1221"/>
      <c r="L37" s="1221"/>
      <c r="M37" s="1221"/>
      <c r="N37" s="1220"/>
      <c r="O37" s="1190"/>
      <c r="P37" s="1217"/>
    </row>
    <row r="38" spans="1:16" s="1216" customFormat="1" ht="3.75" customHeight="1" x14ac:dyDescent="0.2">
      <c r="A38" s="1217"/>
      <c r="B38" s="1219"/>
      <c r="C38" s="1453" t="s">
        <v>68</v>
      </c>
      <c r="D38" s="1453"/>
      <c r="E38" s="1218"/>
      <c r="F38" s="1218"/>
      <c r="G38" s="1218"/>
      <c r="H38" s="1218"/>
      <c r="I38" s="1218"/>
      <c r="J38" s="1218"/>
      <c r="K38" s="1218"/>
      <c r="L38" s="1218"/>
      <c r="M38" s="1218"/>
      <c r="N38" s="1218"/>
      <c r="O38" s="1190"/>
      <c r="P38" s="1217"/>
    </row>
    <row r="39" spans="1:16" ht="12.75" customHeight="1" x14ac:dyDescent="0.2">
      <c r="A39" s="1189"/>
      <c r="B39" s="1201"/>
      <c r="C39" s="1453"/>
      <c r="D39" s="1453"/>
      <c r="E39" s="1215">
        <v>2017</v>
      </c>
      <c r="F39" s="1213" t="s">
        <v>34</v>
      </c>
      <c r="G39" s="1215" t="s">
        <v>34</v>
      </c>
      <c r="H39" s="1213" t="s">
        <v>34</v>
      </c>
      <c r="I39" s="1214"/>
      <c r="J39" s="1213">
        <v>2018</v>
      </c>
      <c r="K39" s="1212" t="s">
        <v>34</v>
      </c>
      <c r="L39" s="1211" t="s">
        <v>34</v>
      </c>
      <c r="M39" s="1211" t="s">
        <v>34</v>
      </c>
      <c r="N39" s="1210"/>
      <c r="O39" s="1224"/>
      <c r="P39" s="1217"/>
    </row>
    <row r="40" spans="1:16" ht="12.75" customHeight="1" x14ac:dyDescent="0.2">
      <c r="A40" s="1189"/>
      <c r="B40" s="1201"/>
      <c r="C40" s="1195"/>
      <c r="D40" s="1195"/>
      <c r="E40" s="1440" t="str">
        <f>+E7</f>
        <v>4.º trimestre</v>
      </c>
      <c r="F40" s="1440"/>
      <c r="G40" s="1440" t="str">
        <f>+G7</f>
        <v>1.º trimestre</v>
      </c>
      <c r="H40" s="1440"/>
      <c r="I40" s="1440" t="str">
        <f>+I7</f>
        <v>2.º trimestre</v>
      </c>
      <c r="J40" s="1440"/>
      <c r="K40" s="1440" t="str">
        <f>+K7</f>
        <v>3.º trimestre</v>
      </c>
      <c r="L40" s="1440"/>
      <c r="M40" s="1440" t="str">
        <f>+M7</f>
        <v>4.º trimestre</v>
      </c>
      <c r="N40" s="1440"/>
      <c r="O40" s="1283"/>
      <c r="P40" s="1189"/>
    </row>
    <row r="41" spans="1:16" ht="15" customHeight="1" x14ac:dyDescent="0.2">
      <c r="A41" s="1189"/>
      <c r="B41" s="1201"/>
      <c r="C41" s="1444" t="s">
        <v>178</v>
      </c>
      <c r="D41" s="1444"/>
      <c r="E41" s="1481">
        <v>100</v>
      </c>
      <c r="F41" s="1481"/>
      <c r="G41" s="1481">
        <v>100</v>
      </c>
      <c r="H41" s="1481"/>
      <c r="I41" s="1481">
        <v>100</v>
      </c>
      <c r="J41" s="1481"/>
      <c r="K41" s="1482">
        <v>100</v>
      </c>
      <c r="L41" s="1482"/>
      <c r="M41" s="1482">
        <v>100</v>
      </c>
      <c r="N41" s="1482"/>
      <c r="O41" s="1281"/>
      <c r="P41" s="1189"/>
    </row>
    <row r="42" spans="1:16" s="1250" customFormat="1" ht="11.25" customHeight="1" x14ac:dyDescent="0.2">
      <c r="A42" s="1251"/>
      <c r="B42" s="1234"/>
      <c r="C42" s="689"/>
      <c r="D42" s="686" t="s">
        <v>70</v>
      </c>
      <c r="E42" s="1474">
        <v>51.042654028436019</v>
      </c>
      <c r="F42" s="1474"/>
      <c r="G42" s="1474">
        <v>50.402340892465247</v>
      </c>
      <c r="H42" s="1474"/>
      <c r="I42" s="1474">
        <v>51.790790221716875</v>
      </c>
      <c r="J42" s="1474"/>
      <c r="K42" s="1474">
        <v>53.246385029770352</v>
      </c>
      <c r="L42" s="1474"/>
      <c r="M42" s="1474">
        <v>53.967344600401034</v>
      </c>
      <c r="N42" s="1474"/>
      <c r="O42" s="1283"/>
      <c r="P42" s="1251"/>
    </row>
    <row r="43" spans="1:16" ht="11.25" customHeight="1" x14ac:dyDescent="0.2">
      <c r="A43" s="1189"/>
      <c r="B43" s="1201"/>
      <c r="C43" s="1282"/>
      <c r="D43" s="686" t="s">
        <v>154</v>
      </c>
      <c r="E43" s="1474">
        <v>21.042654028436019</v>
      </c>
      <c r="F43" s="1474"/>
      <c r="G43" s="1474">
        <v>19.312362838332113</v>
      </c>
      <c r="H43" s="1474"/>
      <c r="I43" s="1474">
        <v>19.670267197271176</v>
      </c>
      <c r="J43" s="1474"/>
      <c r="K43" s="1474">
        <v>22.426991777714772</v>
      </c>
      <c r="L43" s="1474"/>
      <c r="M43" s="1474">
        <v>21.369235176167283</v>
      </c>
      <c r="N43" s="1474"/>
      <c r="O43" s="1281"/>
      <c r="P43" s="1189"/>
    </row>
    <row r="44" spans="1:16" s="1202" customFormat="1" ht="13.5" customHeight="1" x14ac:dyDescent="0.2">
      <c r="A44" s="1203"/>
      <c r="B44" s="1207"/>
      <c r="C44" s="686" t="s">
        <v>185</v>
      </c>
      <c r="D44" s="692"/>
      <c r="E44" s="1473">
        <v>40.355450236966831</v>
      </c>
      <c r="F44" s="1473"/>
      <c r="G44" s="1473">
        <v>36.283833211411853</v>
      </c>
      <c r="H44" s="1473"/>
      <c r="I44" s="1473">
        <v>37.777146105741899</v>
      </c>
      <c r="J44" s="1473"/>
      <c r="K44" s="1473">
        <v>37.340516019279839</v>
      </c>
      <c r="L44" s="1473"/>
      <c r="M44" s="1473">
        <v>34.918361501002579</v>
      </c>
      <c r="N44" s="1473"/>
      <c r="O44" s="1280"/>
      <c r="P44" s="1203"/>
    </row>
    <row r="45" spans="1:16" s="1250" customFormat="1" ht="11.25" customHeight="1" x14ac:dyDescent="0.2">
      <c r="A45" s="1251"/>
      <c r="B45" s="1234"/>
      <c r="C45" s="689"/>
      <c r="D45" s="1186" t="s">
        <v>70</v>
      </c>
      <c r="E45" s="1474">
        <v>50.264239577216671</v>
      </c>
      <c r="F45" s="1474"/>
      <c r="G45" s="1474">
        <v>50.403225806451616</v>
      </c>
      <c r="H45" s="1474"/>
      <c r="I45" s="1474">
        <v>53.273137697516923</v>
      </c>
      <c r="J45" s="1474"/>
      <c r="K45" s="1474">
        <v>51.176917236142764</v>
      </c>
      <c r="L45" s="1474"/>
      <c r="M45" s="1474">
        <v>54.799015586546339</v>
      </c>
      <c r="N45" s="1474"/>
      <c r="O45" s="1191"/>
      <c r="P45" s="1251"/>
    </row>
    <row r="46" spans="1:16" s="1202" customFormat="1" ht="11.25" customHeight="1" x14ac:dyDescent="0.2">
      <c r="A46" s="1203"/>
      <c r="B46" s="1207"/>
      <c r="C46" s="686"/>
      <c r="D46" s="1186" t="s">
        <v>154</v>
      </c>
      <c r="E46" s="1474">
        <v>22.489724016441571</v>
      </c>
      <c r="F46" s="1474"/>
      <c r="G46" s="1474">
        <v>20.29569892473118</v>
      </c>
      <c r="H46" s="1474"/>
      <c r="I46" s="1474">
        <v>19.488337095560571</v>
      </c>
      <c r="J46" s="1474"/>
      <c r="K46" s="1474">
        <v>21.336370539104028</v>
      </c>
      <c r="L46" s="1474"/>
      <c r="M46" s="1474">
        <v>19.278096800656275</v>
      </c>
      <c r="N46" s="1474"/>
      <c r="O46" s="1280"/>
      <c r="P46" s="1203"/>
    </row>
    <row r="47" spans="1:16" s="1202" customFormat="1" ht="13.5" customHeight="1" x14ac:dyDescent="0.2">
      <c r="A47" s="1203"/>
      <c r="B47" s="1207"/>
      <c r="C47" s="686" t="s">
        <v>186</v>
      </c>
      <c r="D47" s="692"/>
      <c r="E47" s="1473">
        <v>15.995260663507107</v>
      </c>
      <c r="F47" s="1473"/>
      <c r="G47" s="1473">
        <v>17.532309192879787</v>
      </c>
      <c r="H47" s="1473"/>
      <c r="I47" s="1473">
        <v>17.168845935190451</v>
      </c>
      <c r="J47" s="1473"/>
      <c r="K47" s="1473">
        <v>17.862205840657783</v>
      </c>
      <c r="L47" s="1473"/>
      <c r="M47" s="1473">
        <v>18.90575766256087</v>
      </c>
      <c r="N47" s="1473"/>
      <c r="O47" s="1280"/>
      <c r="P47" s="1203"/>
    </row>
    <row r="48" spans="1:16" s="1250" customFormat="1" ht="11.25" customHeight="1" x14ac:dyDescent="0.2">
      <c r="A48" s="1251"/>
      <c r="B48" s="1234"/>
      <c r="C48" s="689"/>
      <c r="D48" s="1186" t="s">
        <v>70</v>
      </c>
      <c r="E48" s="1474">
        <v>47.703703703703709</v>
      </c>
      <c r="F48" s="1474"/>
      <c r="G48" s="1474">
        <v>51.877607788595256</v>
      </c>
      <c r="H48" s="1474"/>
      <c r="I48" s="1474">
        <v>51.324503311258276</v>
      </c>
      <c r="J48" s="1474"/>
      <c r="K48" s="1474">
        <v>59.841269841269849</v>
      </c>
      <c r="L48" s="1474"/>
      <c r="M48" s="1474">
        <v>53.787878787878782</v>
      </c>
      <c r="N48" s="1474"/>
      <c r="O48" s="1191"/>
      <c r="P48" s="1251"/>
    </row>
    <row r="49" spans="1:16" s="1202" customFormat="1" ht="11.25" customHeight="1" x14ac:dyDescent="0.2">
      <c r="A49" s="1203"/>
      <c r="B49" s="1207"/>
      <c r="C49" s="686"/>
      <c r="D49" s="1186" t="s">
        <v>154</v>
      </c>
      <c r="E49" s="1474">
        <v>18.074074074074073</v>
      </c>
      <c r="F49" s="1474"/>
      <c r="G49" s="1474">
        <v>16.272600834492348</v>
      </c>
      <c r="H49" s="1474"/>
      <c r="I49" s="1474">
        <v>21.85430463576159</v>
      </c>
      <c r="J49" s="1474"/>
      <c r="K49" s="1474">
        <v>24.126984126984123</v>
      </c>
      <c r="L49" s="1474"/>
      <c r="M49" s="1474">
        <v>24.393939393939394</v>
      </c>
      <c r="N49" s="1474"/>
      <c r="O49" s="1280"/>
      <c r="P49" s="1203"/>
    </row>
    <row r="50" spans="1:16" s="1202" customFormat="1" ht="13.5" customHeight="1" x14ac:dyDescent="0.2">
      <c r="A50" s="1203"/>
      <c r="B50" s="1207"/>
      <c r="C50" s="686" t="s">
        <v>58</v>
      </c>
      <c r="D50" s="692"/>
      <c r="E50" s="1473">
        <v>27.488151658767773</v>
      </c>
      <c r="F50" s="1473"/>
      <c r="G50" s="1473">
        <v>29.870763228480858</v>
      </c>
      <c r="H50" s="1473"/>
      <c r="I50" s="1473">
        <v>28.908470722001141</v>
      </c>
      <c r="J50" s="1473"/>
      <c r="K50" s="1473">
        <v>28.636234760419622</v>
      </c>
      <c r="L50" s="1473"/>
      <c r="M50" s="1473">
        <v>27.155542824405611</v>
      </c>
      <c r="N50" s="1473"/>
      <c r="O50" s="1204"/>
      <c r="P50" s="1203"/>
    </row>
    <row r="51" spans="1:16" s="1250" customFormat="1" ht="11.25" customHeight="1" x14ac:dyDescent="0.2">
      <c r="A51" s="1251"/>
      <c r="B51" s="1234"/>
      <c r="C51" s="689"/>
      <c r="D51" s="1186" t="s">
        <v>70</v>
      </c>
      <c r="E51" s="1474">
        <v>56.465517241379317</v>
      </c>
      <c r="F51" s="1474"/>
      <c r="G51" s="1474">
        <v>51.510204081632651</v>
      </c>
      <c r="H51" s="1474"/>
      <c r="I51" s="1474">
        <v>53.785644051130774</v>
      </c>
      <c r="J51" s="1474"/>
      <c r="K51" s="1474">
        <v>54.158415841584159</v>
      </c>
      <c r="L51" s="1474"/>
      <c r="M51" s="1474">
        <v>54.957805907172997</v>
      </c>
      <c r="N51" s="1474"/>
      <c r="O51" s="1195"/>
      <c r="P51" s="1251"/>
    </row>
    <row r="52" spans="1:16" s="1202" customFormat="1" ht="11.25" customHeight="1" x14ac:dyDescent="0.2">
      <c r="A52" s="1203"/>
      <c r="B52" s="1207"/>
      <c r="C52" s="686"/>
      <c r="D52" s="1186" t="s">
        <v>154</v>
      </c>
      <c r="E52" s="1474">
        <v>19.396551724137932</v>
      </c>
      <c r="F52" s="1474"/>
      <c r="G52" s="1474">
        <v>17.795918367346939</v>
      </c>
      <c r="H52" s="1474"/>
      <c r="I52" s="1474">
        <v>16.420845624385446</v>
      </c>
      <c r="J52" s="1474"/>
      <c r="K52" s="1474">
        <v>21.188118811881189</v>
      </c>
      <c r="L52" s="1474"/>
      <c r="M52" s="1474">
        <v>18.670886075949365</v>
      </c>
      <c r="N52" s="1474"/>
      <c r="O52" s="1204"/>
      <c r="P52" s="1203"/>
    </row>
    <row r="53" spans="1:16" s="1202" customFormat="1" ht="13.5" customHeight="1" x14ac:dyDescent="0.2">
      <c r="A53" s="1203"/>
      <c r="B53" s="1207"/>
      <c r="C53" s="686" t="s">
        <v>188</v>
      </c>
      <c r="D53" s="692"/>
      <c r="E53" s="1473">
        <v>6.9905213270142177</v>
      </c>
      <c r="F53" s="1473"/>
      <c r="G53" s="1473">
        <v>6.6569129480614482</v>
      </c>
      <c r="H53" s="1473"/>
      <c r="I53" s="1473">
        <v>6.736782262649232</v>
      </c>
      <c r="J53" s="1473"/>
      <c r="K53" s="1473">
        <v>6.4644173518571035</v>
      </c>
      <c r="L53" s="1473"/>
      <c r="M53" s="1473">
        <v>7.6195932397593813</v>
      </c>
      <c r="N53" s="1473"/>
      <c r="O53" s="1204"/>
      <c r="P53" s="1203"/>
    </row>
    <row r="54" spans="1:16" s="1250" customFormat="1" ht="11.25" customHeight="1" x14ac:dyDescent="0.2">
      <c r="A54" s="1251"/>
      <c r="B54" s="1279"/>
      <c r="C54" s="689"/>
      <c r="D54" s="1186" t="s">
        <v>70</v>
      </c>
      <c r="E54" s="1474">
        <v>48.474576271186443</v>
      </c>
      <c r="F54" s="1474"/>
      <c r="G54" s="1474">
        <v>45.054945054945058</v>
      </c>
      <c r="H54" s="1474"/>
      <c r="I54" s="1474">
        <v>44.725738396624472</v>
      </c>
      <c r="J54" s="1474"/>
      <c r="K54" s="1474">
        <v>53.070175438596493</v>
      </c>
      <c r="L54" s="1474"/>
      <c r="M54" s="1474">
        <v>53.383458646616532</v>
      </c>
      <c r="N54" s="1474"/>
      <c r="O54" s="1195"/>
      <c r="P54" s="1251"/>
    </row>
    <row r="55" spans="1:16" s="1202" customFormat="1" ht="11.25" customHeight="1" x14ac:dyDescent="0.2">
      <c r="A55" s="1203"/>
      <c r="B55" s="1207"/>
      <c r="C55" s="686"/>
      <c r="D55" s="1186" t="s">
        <v>154</v>
      </c>
      <c r="E55" s="1474">
        <v>23.728813559322035</v>
      </c>
      <c r="F55" s="1474"/>
      <c r="G55" s="1474">
        <v>23.076923076923077</v>
      </c>
      <c r="H55" s="1474"/>
      <c r="I55" s="1474">
        <v>19.831223628691987</v>
      </c>
      <c r="J55" s="1474"/>
      <c r="K55" s="1474">
        <v>19.736842105263158</v>
      </c>
      <c r="L55" s="1474"/>
      <c r="M55" s="1474">
        <v>23.308270676691727</v>
      </c>
      <c r="N55" s="1474"/>
      <c r="O55" s="1204"/>
      <c r="P55" s="1203"/>
    </row>
    <row r="56" spans="1:16" s="1202" customFormat="1" ht="13.5" customHeight="1" x14ac:dyDescent="0.2">
      <c r="A56" s="1203"/>
      <c r="B56" s="1207"/>
      <c r="C56" s="686" t="s">
        <v>189</v>
      </c>
      <c r="D56" s="692"/>
      <c r="E56" s="1473">
        <v>3.9336492890995265</v>
      </c>
      <c r="F56" s="1473"/>
      <c r="G56" s="1473">
        <v>4.0721775176786146</v>
      </c>
      <c r="H56" s="1473"/>
      <c r="I56" s="1473">
        <v>3.3541785105173396</v>
      </c>
      <c r="J56" s="1473"/>
      <c r="K56" s="1473">
        <v>3.2038559682449677</v>
      </c>
      <c r="L56" s="1473"/>
      <c r="M56" s="1473">
        <v>4.9556001145803492</v>
      </c>
      <c r="N56" s="1473"/>
      <c r="O56" s="1204"/>
      <c r="P56" s="1203"/>
    </row>
    <row r="57" spans="1:16" s="1250" customFormat="1" ht="11.25" customHeight="1" x14ac:dyDescent="0.2">
      <c r="A57" s="1251"/>
      <c r="B57" s="1279"/>
      <c r="C57" s="689"/>
      <c r="D57" s="1186" t="s">
        <v>70</v>
      </c>
      <c r="E57" s="1474">
        <v>43.975903614457827</v>
      </c>
      <c r="F57" s="1474"/>
      <c r="G57" s="1474">
        <v>49.101796407185624</v>
      </c>
      <c r="H57" s="1474"/>
      <c r="I57" s="1474">
        <v>49.152542372881349</v>
      </c>
      <c r="J57" s="1474"/>
      <c r="K57" s="1474">
        <v>40.707964601769909</v>
      </c>
      <c r="L57" s="1474"/>
      <c r="M57" s="1474">
        <v>49.710982658959537</v>
      </c>
      <c r="N57" s="1474"/>
      <c r="O57" s="1195"/>
      <c r="P57" s="1251"/>
    </row>
    <row r="58" spans="1:16" s="1202" customFormat="1" ht="11.25" customHeight="1" x14ac:dyDescent="0.2">
      <c r="A58" s="1203"/>
      <c r="B58" s="1207"/>
      <c r="C58" s="686"/>
      <c r="D58" s="1186" t="s">
        <v>154</v>
      </c>
      <c r="E58" s="1474">
        <v>19.879518072289155</v>
      </c>
      <c r="F58" s="1474"/>
      <c r="G58" s="1474">
        <v>17.964071856287426</v>
      </c>
      <c r="H58" s="1474"/>
      <c r="I58" s="1474">
        <v>32.20338983050847</v>
      </c>
      <c r="J58" s="1474"/>
      <c r="K58" s="1474">
        <v>24.778761061946899</v>
      </c>
      <c r="L58" s="1474"/>
      <c r="M58" s="1474">
        <v>28.323699421965319</v>
      </c>
      <c r="N58" s="1474"/>
      <c r="O58" s="1204"/>
      <c r="P58" s="1203"/>
    </row>
    <row r="59" spans="1:16" s="1202" customFormat="1" ht="13.5" customHeight="1" x14ac:dyDescent="0.2">
      <c r="A59" s="1203"/>
      <c r="B59" s="1207"/>
      <c r="C59" s="686" t="s">
        <v>129</v>
      </c>
      <c r="D59" s="692"/>
      <c r="E59" s="1473">
        <v>2.3933649289099526</v>
      </c>
      <c r="F59" s="1473"/>
      <c r="G59" s="1473">
        <v>2.6578883199219701</v>
      </c>
      <c r="H59" s="1473"/>
      <c r="I59" s="1473">
        <v>2.8425241614553722</v>
      </c>
      <c r="J59" s="1473"/>
      <c r="K59" s="1473">
        <v>3.0620924298270489</v>
      </c>
      <c r="L59" s="1473"/>
      <c r="M59" s="1473">
        <v>2.9504439988541966</v>
      </c>
      <c r="N59" s="1473"/>
      <c r="O59" s="1204"/>
      <c r="P59" s="1203"/>
    </row>
    <row r="60" spans="1:16" s="1250" customFormat="1" ht="11.25" customHeight="1" x14ac:dyDescent="0.2">
      <c r="A60" s="1251"/>
      <c r="B60" s="1279"/>
      <c r="C60" s="689"/>
      <c r="D60" s="1186" t="s">
        <v>70</v>
      </c>
      <c r="E60" s="1474">
        <v>43.564356435643568</v>
      </c>
      <c r="F60" s="1474"/>
      <c r="G60" s="1474">
        <v>44.036697247706421</v>
      </c>
      <c r="H60" s="1474"/>
      <c r="I60" s="1474">
        <v>50</v>
      </c>
      <c r="J60" s="1474"/>
      <c r="K60" s="1474">
        <v>48.148148148148145</v>
      </c>
      <c r="L60" s="1474"/>
      <c r="M60" s="1474">
        <v>49.514563106796111</v>
      </c>
      <c r="N60" s="1474"/>
      <c r="O60" s="1195"/>
      <c r="P60" s="1251"/>
    </row>
    <row r="61" spans="1:16" s="1202" customFormat="1" ht="11.25" customHeight="1" x14ac:dyDescent="0.2">
      <c r="A61" s="1203"/>
      <c r="B61" s="1207"/>
      <c r="C61" s="686"/>
      <c r="D61" s="1186" t="s">
        <v>154</v>
      </c>
      <c r="E61" s="1474">
        <v>28.71287128712871</v>
      </c>
      <c r="F61" s="1474"/>
      <c r="G61" s="1474">
        <v>30.27522935779816</v>
      </c>
      <c r="H61" s="1474"/>
      <c r="I61" s="1474">
        <v>32</v>
      </c>
      <c r="J61" s="1474"/>
      <c r="K61" s="1474">
        <v>39.81481481481481</v>
      </c>
      <c r="L61" s="1474"/>
      <c r="M61" s="1474">
        <v>34.95145631067961</v>
      </c>
      <c r="N61" s="1474"/>
      <c r="O61" s="1204"/>
      <c r="P61" s="1203"/>
    </row>
    <row r="62" spans="1:16" ht="13.5" customHeight="1" x14ac:dyDescent="0.2">
      <c r="A62" s="1189"/>
      <c r="B62" s="1207"/>
      <c r="C62" s="686" t="s">
        <v>130</v>
      </c>
      <c r="D62" s="692"/>
      <c r="E62" s="1473">
        <v>2.8436018957345972</v>
      </c>
      <c r="F62" s="1473"/>
      <c r="G62" s="1473">
        <v>2.9504998780785172</v>
      </c>
      <c r="H62" s="1473"/>
      <c r="I62" s="1473">
        <v>3.1836270608300166</v>
      </c>
      <c r="J62" s="1473"/>
      <c r="K62" s="1473">
        <v>3.4590303373972211</v>
      </c>
      <c r="L62" s="1473"/>
      <c r="M62" s="1473">
        <v>3.4947006588370093</v>
      </c>
      <c r="N62" s="1473"/>
      <c r="O62" s="1190"/>
      <c r="P62" s="1189"/>
    </row>
    <row r="63" spans="1:16" s="1250" customFormat="1" ht="11.25" customHeight="1" x14ac:dyDescent="0.2">
      <c r="A63" s="1251"/>
      <c r="B63" s="1279"/>
      <c r="C63" s="689"/>
      <c r="D63" s="1186" t="s">
        <v>70</v>
      </c>
      <c r="E63" s="1474">
        <v>51.666666666666671</v>
      </c>
      <c r="F63" s="1474"/>
      <c r="G63" s="1474">
        <v>50.413223140495866</v>
      </c>
      <c r="H63" s="1474"/>
      <c r="I63" s="1474">
        <v>38.392857142857146</v>
      </c>
      <c r="J63" s="1474"/>
      <c r="K63" s="1474">
        <v>50</v>
      </c>
      <c r="L63" s="1474"/>
      <c r="M63" s="1474">
        <v>50</v>
      </c>
      <c r="N63" s="1474"/>
      <c r="O63" s="1195"/>
      <c r="P63" s="1251"/>
    </row>
    <row r="64" spans="1:16" ht="11.25" customHeight="1" x14ac:dyDescent="0.2">
      <c r="A64" s="1189"/>
      <c r="B64" s="1207"/>
      <c r="C64" s="686"/>
      <c r="D64" s="1186" t="s">
        <v>154</v>
      </c>
      <c r="E64" s="1474">
        <v>21.666666666666668</v>
      </c>
      <c r="F64" s="1474"/>
      <c r="G64" s="1474">
        <v>24.793388429752067</v>
      </c>
      <c r="H64" s="1474"/>
      <c r="I64" s="1474">
        <v>14.285714285714288</v>
      </c>
      <c r="J64" s="1474"/>
      <c r="K64" s="1474">
        <v>22.950819672131146</v>
      </c>
      <c r="L64" s="1474"/>
      <c r="M64" s="1474">
        <v>22.131147540983608</v>
      </c>
      <c r="N64" s="1474"/>
      <c r="O64" s="1190"/>
      <c r="P64" s="1189"/>
    </row>
    <row r="65" spans="1:16" s="754" customFormat="1" ht="12" customHeight="1" x14ac:dyDescent="0.2">
      <c r="A65" s="769"/>
      <c r="B65" s="770"/>
      <c r="C65" s="771" t="s">
        <v>458</v>
      </c>
      <c r="D65" s="772"/>
      <c r="E65" s="773"/>
      <c r="F65" s="1198"/>
      <c r="G65" s="773"/>
      <c r="H65" s="1198"/>
      <c r="I65" s="773"/>
      <c r="J65" s="1198"/>
      <c r="K65" s="773"/>
      <c r="L65" s="1198"/>
      <c r="M65" s="773"/>
      <c r="N65" s="1198"/>
      <c r="O65" s="774"/>
      <c r="P65" s="765"/>
    </row>
    <row r="66" spans="1:16" s="1276" customFormat="1" ht="13.5" customHeight="1" x14ac:dyDescent="0.2">
      <c r="A66" s="1277"/>
      <c r="B66" s="1207"/>
      <c r="C66" s="1196" t="s">
        <v>368</v>
      </c>
      <c r="D66" s="689"/>
      <c r="E66" s="1484" t="s">
        <v>87</v>
      </c>
      <c r="F66" s="1484"/>
      <c r="G66" s="1484"/>
      <c r="H66" s="1484"/>
      <c r="I66" s="1484"/>
      <c r="J66" s="1484"/>
      <c r="K66" s="1484"/>
      <c r="L66" s="1484"/>
      <c r="M66" s="1484"/>
      <c r="N66" s="1484"/>
      <c r="O66" s="1278"/>
      <c r="P66" s="1277"/>
    </row>
    <row r="67" spans="1:16" ht="13.5" customHeight="1" x14ac:dyDescent="0.2">
      <c r="A67" s="1189"/>
      <c r="B67" s="1275">
        <v>8</v>
      </c>
      <c r="C67" s="1452">
        <v>43556</v>
      </c>
      <c r="D67" s="1452"/>
      <c r="E67" s="1224"/>
      <c r="F67" s="1224"/>
      <c r="G67" s="1224"/>
      <c r="H67" s="1224"/>
      <c r="I67" s="1224"/>
      <c r="J67" s="1224"/>
      <c r="K67" s="1224"/>
      <c r="L67" s="1224"/>
      <c r="M67" s="1224"/>
      <c r="N67" s="1224"/>
      <c r="O67" s="1274"/>
      <c r="P67" s="1189"/>
    </row>
  </sheetData>
  <mergeCells count="281">
    <mergeCell ref="M59:N59"/>
    <mergeCell ref="K60:L60"/>
    <mergeCell ref="M60:N60"/>
    <mergeCell ref="K61:L61"/>
    <mergeCell ref="M61:N61"/>
    <mergeCell ref="K57:L57"/>
    <mergeCell ref="M57:N57"/>
    <mergeCell ref="K58:L58"/>
    <mergeCell ref="M58:N58"/>
    <mergeCell ref="M54:N54"/>
    <mergeCell ref="K52:L52"/>
    <mergeCell ref="M52:N52"/>
    <mergeCell ref="K50:L50"/>
    <mergeCell ref="M50:N50"/>
    <mergeCell ref="K51:L51"/>
    <mergeCell ref="K55:L55"/>
    <mergeCell ref="M55:N55"/>
    <mergeCell ref="K56:L56"/>
    <mergeCell ref="M56:N56"/>
    <mergeCell ref="M51:N51"/>
    <mergeCell ref="M53:N53"/>
    <mergeCell ref="M48:N48"/>
    <mergeCell ref="K49:L49"/>
    <mergeCell ref="M49:N49"/>
    <mergeCell ref="K44:L44"/>
    <mergeCell ref="M43:N43"/>
    <mergeCell ref="C67:D67"/>
    <mergeCell ref="I1:N1"/>
    <mergeCell ref="E66:N66"/>
    <mergeCell ref="K63:L63"/>
    <mergeCell ref="M63:N63"/>
    <mergeCell ref="K64:L64"/>
    <mergeCell ref="M64:N64"/>
    <mergeCell ref="K62:L62"/>
    <mergeCell ref="M62:N62"/>
    <mergeCell ref="K59:L59"/>
    <mergeCell ref="M44:N44"/>
    <mergeCell ref="K47:L47"/>
    <mergeCell ref="M47:N47"/>
    <mergeCell ref="K45:L45"/>
    <mergeCell ref="M45:N45"/>
    <mergeCell ref="K46:L46"/>
    <mergeCell ref="M46:N46"/>
    <mergeCell ref="K54:L54"/>
    <mergeCell ref="M40:N40"/>
    <mergeCell ref="I41:J41"/>
    <mergeCell ref="I42:J42"/>
    <mergeCell ref="M35:N35"/>
    <mergeCell ref="C41:D41"/>
    <mergeCell ref="K41:L41"/>
    <mergeCell ref="C38:D39"/>
    <mergeCell ref="G41:H41"/>
    <mergeCell ref="M41:N41"/>
    <mergeCell ref="K42:L42"/>
    <mergeCell ref="M42:N42"/>
    <mergeCell ref="E40:F40"/>
    <mergeCell ref="G42:H42"/>
    <mergeCell ref="G40:H40"/>
    <mergeCell ref="I40:J40"/>
    <mergeCell ref="K40:L40"/>
    <mergeCell ref="E41:F41"/>
    <mergeCell ref="E42:F42"/>
    <mergeCell ref="M33:N33"/>
    <mergeCell ref="E34:F34"/>
    <mergeCell ref="G34:H34"/>
    <mergeCell ref="I34:J34"/>
    <mergeCell ref="K34:L34"/>
    <mergeCell ref="M34:N34"/>
    <mergeCell ref="M36:N36"/>
    <mergeCell ref="E35:F35"/>
    <mergeCell ref="G35:H35"/>
    <mergeCell ref="I35:J35"/>
    <mergeCell ref="K35:L35"/>
    <mergeCell ref="C32:D32"/>
    <mergeCell ref="E32:F32"/>
    <mergeCell ref="G32:H32"/>
    <mergeCell ref="I32:J32"/>
    <mergeCell ref="K32:L32"/>
    <mergeCell ref="M32:N32"/>
    <mergeCell ref="K29:L29"/>
    <mergeCell ref="M29:N29"/>
    <mergeCell ref="E30:F30"/>
    <mergeCell ref="G30:H30"/>
    <mergeCell ref="I30:J30"/>
    <mergeCell ref="K30:L30"/>
    <mergeCell ref="M30:N30"/>
    <mergeCell ref="E29:F29"/>
    <mergeCell ref="G29:H29"/>
    <mergeCell ref="I29:J29"/>
    <mergeCell ref="E31:F31"/>
    <mergeCell ref="G31:H31"/>
    <mergeCell ref="I31:J31"/>
    <mergeCell ref="K31:L31"/>
    <mergeCell ref="M31:N31"/>
    <mergeCell ref="G22:H22"/>
    <mergeCell ref="I22:J22"/>
    <mergeCell ref="K22:L22"/>
    <mergeCell ref="E28:F28"/>
    <mergeCell ref="G28:H28"/>
    <mergeCell ref="I28:J28"/>
    <mergeCell ref="K28:L28"/>
    <mergeCell ref="M28:N28"/>
    <mergeCell ref="E26:F26"/>
    <mergeCell ref="G26:H26"/>
    <mergeCell ref="I26:J26"/>
    <mergeCell ref="E25:F25"/>
    <mergeCell ref="G25:H25"/>
    <mergeCell ref="I25:J25"/>
    <mergeCell ref="K25:L25"/>
    <mergeCell ref="M26:N26"/>
    <mergeCell ref="E27:F27"/>
    <mergeCell ref="G27:H27"/>
    <mergeCell ref="I27:J27"/>
    <mergeCell ref="K27:L27"/>
    <mergeCell ref="M25:N25"/>
    <mergeCell ref="M27:N27"/>
    <mergeCell ref="I24:J24"/>
    <mergeCell ref="K24:L24"/>
    <mergeCell ref="M24:N24"/>
    <mergeCell ref="E24:F24"/>
    <mergeCell ref="G24:H24"/>
    <mergeCell ref="M13:N13"/>
    <mergeCell ref="M15:N15"/>
    <mergeCell ref="E14:F14"/>
    <mergeCell ref="G14:H14"/>
    <mergeCell ref="I14:J14"/>
    <mergeCell ref="M19:N19"/>
    <mergeCell ref="E20:F20"/>
    <mergeCell ref="G20:H20"/>
    <mergeCell ref="I20:J20"/>
    <mergeCell ref="K20:L20"/>
    <mergeCell ref="M14:N14"/>
    <mergeCell ref="E21:F21"/>
    <mergeCell ref="G21:H21"/>
    <mergeCell ref="I21:J21"/>
    <mergeCell ref="K21:L21"/>
    <mergeCell ref="E23:F23"/>
    <mergeCell ref="G23:H23"/>
    <mergeCell ref="I23:J23"/>
    <mergeCell ref="K23:L23"/>
    <mergeCell ref="M23:N23"/>
    <mergeCell ref="M22:N22"/>
    <mergeCell ref="E22:F22"/>
    <mergeCell ref="C18:D18"/>
    <mergeCell ref="E18:F18"/>
    <mergeCell ref="G18:H18"/>
    <mergeCell ref="I18:J18"/>
    <mergeCell ref="K18:L18"/>
    <mergeCell ref="K17:L17"/>
    <mergeCell ref="M18:N18"/>
    <mergeCell ref="M17:N17"/>
    <mergeCell ref="E16:F16"/>
    <mergeCell ref="G16:H16"/>
    <mergeCell ref="I16:J16"/>
    <mergeCell ref="K16:L16"/>
    <mergeCell ref="M16:N16"/>
    <mergeCell ref="E17:F17"/>
    <mergeCell ref="G17:H17"/>
    <mergeCell ref="I17:J17"/>
    <mergeCell ref="M3:N3"/>
    <mergeCell ref="C5:D6"/>
    <mergeCell ref="C8:D8"/>
    <mergeCell ref="E8:F8"/>
    <mergeCell ref="G8:H8"/>
    <mergeCell ref="I8:J8"/>
    <mergeCell ref="K8:L8"/>
    <mergeCell ref="M8:N8"/>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I44:J44"/>
    <mergeCell ref="I45:J45"/>
    <mergeCell ref="I46:J46"/>
    <mergeCell ref="I47:J47"/>
    <mergeCell ref="I48:J48"/>
    <mergeCell ref="M21:N21"/>
    <mergeCell ref="M20:N20"/>
    <mergeCell ref="E11:F11"/>
    <mergeCell ref="G11:H11"/>
    <mergeCell ref="I11:J11"/>
    <mergeCell ref="K11:L11"/>
    <mergeCell ref="E13:F13"/>
    <mergeCell ref="G13:H13"/>
    <mergeCell ref="I13:J13"/>
    <mergeCell ref="K13:L13"/>
    <mergeCell ref="M11:N11"/>
    <mergeCell ref="E12:F12"/>
    <mergeCell ref="G12:H12"/>
    <mergeCell ref="I12:J12"/>
    <mergeCell ref="E15:F15"/>
    <mergeCell ref="G15:H15"/>
    <mergeCell ref="I15:J15"/>
    <mergeCell ref="K15:L15"/>
    <mergeCell ref="M12:N12"/>
    <mergeCell ref="G57:H57"/>
    <mergeCell ref="G58:H58"/>
    <mergeCell ref="K12:L12"/>
    <mergeCell ref="E19:F19"/>
    <mergeCell ref="G19:H19"/>
    <mergeCell ref="I19:J19"/>
    <mergeCell ref="K19:L19"/>
    <mergeCell ref="K26:L26"/>
    <mergeCell ref="E33:F33"/>
    <mergeCell ref="G33:H33"/>
    <mergeCell ref="I33:J33"/>
    <mergeCell ref="K33:L33"/>
    <mergeCell ref="K14:L14"/>
    <mergeCell ref="G44:H44"/>
    <mergeCell ref="G45:H45"/>
    <mergeCell ref="G51:H51"/>
    <mergeCell ref="G52:H52"/>
    <mergeCell ref="G53:H53"/>
    <mergeCell ref="G54:H54"/>
    <mergeCell ref="I43:J43"/>
    <mergeCell ref="G43:H43"/>
    <mergeCell ref="K43:L43"/>
    <mergeCell ref="K53:L53"/>
    <mergeCell ref="K48:L48"/>
    <mergeCell ref="G46:H46"/>
    <mergeCell ref="G47:H47"/>
    <mergeCell ref="G48:H48"/>
    <mergeCell ref="G49:H49"/>
    <mergeCell ref="G56:H56"/>
    <mergeCell ref="I56:J56"/>
    <mergeCell ref="E60:F60"/>
    <mergeCell ref="G50:H50"/>
    <mergeCell ref="I57:J57"/>
    <mergeCell ref="I58:J58"/>
    <mergeCell ref="I59:J59"/>
    <mergeCell ref="I60:J60"/>
    <mergeCell ref="I49:J49"/>
    <mergeCell ref="I50:J50"/>
    <mergeCell ref="I51:J51"/>
    <mergeCell ref="I52:J52"/>
    <mergeCell ref="I53:J53"/>
    <mergeCell ref="I54:J54"/>
    <mergeCell ref="I55:J55"/>
    <mergeCell ref="E54:F54"/>
    <mergeCell ref="E55:F55"/>
    <mergeCell ref="G55:H55"/>
    <mergeCell ref="G59:H59"/>
    <mergeCell ref="G60:H60"/>
    <mergeCell ref="E43:F43"/>
    <mergeCell ref="E44:F44"/>
    <mergeCell ref="E45:F45"/>
    <mergeCell ref="E46:F46"/>
    <mergeCell ref="E47:F47"/>
    <mergeCell ref="E58:F58"/>
    <mergeCell ref="E59:F59"/>
    <mergeCell ref="E56:F56"/>
    <mergeCell ref="E57:F57"/>
    <mergeCell ref="E52:F52"/>
    <mergeCell ref="E53:F53"/>
    <mergeCell ref="E48:F48"/>
    <mergeCell ref="E49:F49"/>
    <mergeCell ref="E50:F50"/>
    <mergeCell ref="E51:F51"/>
    <mergeCell ref="G62:H62"/>
    <mergeCell ref="G63:H63"/>
    <mergeCell ref="G64:H64"/>
    <mergeCell ref="E61:F61"/>
    <mergeCell ref="E62:F62"/>
    <mergeCell ref="E63:F63"/>
    <mergeCell ref="E64:F64"/>
    <mergeCell ref="I62:J62"/>
    <mergeCell ref="I63:J63"/>
    <mergeCell ref="I64:J64"/>
    <mergeCell ref="I61:J61"/>
    <mergeCell ref="G61:H61"/>
  </mergeCells>
  <conditionalFormatting sqref="E7:N7 E40:N40">
    <cfRule type="cellIs" dxfId="15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490" t="s">
        <v>369</v>
      </c>
      <c r="C1" s="1490"/>
      <c r="D1" s="1490"/>
      <c r="E1" s="132"/>
      <c r="F1" s="132"/>
      <c r="G1" s="132"/>
      <c r="H1" s="132"/>
      <c r="I1" s="132"/>
      <c r="J1" s="132"/>
      <c r="K1" s="132"/>
      <c r="L1" s="132"/>
      <c r="M1" s="132"/>
      <c r="N1" s="132"/>
      <c r="O1" s="132"/>
      <c r="P1" s="132"/>
      <c r="Q1" s="132"/>
      <c r="R1" s="132"/>
      <c r="S1" s="130"/>
    </row>
    <row r="2" spans="1:19" ht="6" customHeight="1" x14ac:dyDescent="0.2">
      <c r="A2" s="130"/>
      <c r="B2" s="552"/>
      <c r="C2" s="552"/>
      <c r="D2" s="552"/>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6"/>
      <c r="F3" s="526"/>
      <c r="G3" s="132"/>
      <c r="H3" s="132"/>
      <c r="I3" s="132"/>
      <c r="J3" s="132"/>
      <c r="K3" s="132"/>
      <c r="L3" s="132"/>
      <c r="M3" s="132"/>
      <c r="N3" s="132"/>
      <c r="O3" s="132"/>
      <c r="P3" s="526"/>
      <c r="Q3" s="526" t="s">
        <v>69</v>
      </c>
      <c r="R3" s="221"/>
      <c r="S3" s="132"/>
    </row>
    <row r="4" spans="1:19" ht="13.5" customHeight="1" thickBot="1" x14ac:dyDescent="0.25">
      <c r="A4" s="130"/>
      <c r="B4" s="132"/>
      <c r="C4" s="357" t="s">
        <v>370</v>
      </c>
      <c r="D4" s="362"/>
      <c r="E4" s="363"/>
      <c r="F4" s="363"/>
      <c r="G4" s="363"/>
      <c r="H4" s="363"/>
      <c r="I4" s="363"/>
      <c r="J4" s="363"/>
      <c r="K4" s="363"/>
      <c r="L4" s="363"/>
      <c r="M4" s="363"/>
      <c r="N4" s="363"/>
      <c r="O4" s="363"/>
      <c r="P4" s="363"/>
      <c r="Q4" s="364"/>
      <c r="R4" s="221"/>
      <c r="S4" s="132"/>
    </row>
    <row r="5" spans="1:19" ht="12" customHeight="1" x14ac:dyDescent="0.2">
      <c r="A5" s="130"/>
      <c r="B5" s="132"/>
      <c r="C5" s="820" t="s">
        <v>77</v>
      </c>
      <c r="D5" s="820"/>
      <c r="E5" s="177"/>
      <c r="F5" s="177"/>
      <c r="G5" s="177"/>
      <c r="H5" s="177"/>
      <c r="I5" s="177"/>
      <c r="J5" s="177"/>
      <c r="K5" s="177"/>
      <c r="L5" s="177"/>
      <c r="M5" s="177"/>
      <c r="N5" s="177"/>
      <c r="O5" s="177"/>
      <c r="P5" s="177"/>
      <c r="Q5" s="177"/>
      <c r="R5" s="221"/>
      <c r="S5" s="132"/>
    </row>
    <row r="6" spans="1:19" s="91" customFormat="1" ht="13.5" customHeight="1" x14ac:dyDescent="0.2">
      <c r="A6" s="156"/>
      <c r="B6" s="165"/>
      <c r="C6" s="1485" t="s">
        <v>126</v>
      </c>
      <c r="D6" s="1486"/>
      <c r="E6" s="1486"/>
      <c r="F6" s="1486"/>
      <c r="G6" s="1486"/>
      <c r="H6" s="1486"/>
      <c r="I6" s="1486"/>
      <c r="J6" s="1486"/>
      <c r="K6" s="1486"/>
      <c r="L6" s="1486"/>
      <c r="M6" s="1486"/>
      <c r="N6" s="1486"/>
      <c r="O6" s="1486"/>
      <c r="P6" s="1486"/>
      <c r="Q6" s="1487"/>
      <c r="R6" s="221"/>
      <c r="S6" s="2"/>
    </row>
    <row r="7" spans="1:19" s="91" customFormat="1" ht="3.75" customHeight="1" x14ac:dyDescent="0.2">
      <c r="A7" s="156"/>
      <c r="B7" s="165"/>
      <c r="C7" s="821"/>
      <c r="D7" s="821"/>
      <c r="E7" s="822"/>
      <c r="F7" s="822"/>
      <c r="G7" s="822"/>
      <c r="H7" s="822"/>
      <c r="I7" s="822"/>
      <c r="J7" s="822"/>
      <c r="K7" s="822"/>
      <c r="L7" s="822"/>
      <c r="M7" s="822"/>
      <c r="N7" s="822"/>
      <c r="O7" s="822"/>
      <c r="P7" s="822"/>
      <c r="Q7" s="822"/>
      <c r="R7" s="221"/>
      <c r="S7" s="2"/>
    </row>
    <row r="8" spans="1:19" s="91" customFormat="1" ht="13.5" customHeight="1" x14ac:dyDescent="0.2">
      <c r="A8" s="156"/>
      <c r="B8" s="165"/>
      <c r="C8" s="822"/>
      <c r="D8" s="822"/>
      <c r="E8" s="1492">
        <v>2018</v>
      </c>
      <c r="F8" s="1492"/>
      <c r="G8" s="1492"/>
      <c r="H8" s="1492"/>
      <c r="I8" s="1492"/>
      <c r="J8" s="1492"/>
      <c r="K8" s="1492"/>
      <c r="L8" s="1492"/>
      <c r="M8" s="1492"/>
      <c r="N8" s="1492"/>
      <c r="O8" s="1493">
        <v>2019</v>
      </c>
      <c r="P8" s="1494"/>
      <c r="Q8" s="1494"/>
      <c r="R8" s="221"/>
      <c r="S8" s="2"/>
    </row>
    <row r="9" spans="1:19" ht="12.75" customHeight="1" x14ac:dyDescent="0.2">
      <c r="A9" s="130"/>
      <c r="B9" s="132"/>
      <c r="C9" s="1491"/>
      <c r="D9" s="1491"/>
      <c r="E9" s="651" t="s">
        <v>102</v>
      </c>
      <c r="F9" s="651" t="s">
        <v>101</v>
      </c>
      <c r="G9" s="651" t="s">
        <v>100</v>
      </c>
      <c r="H9" s="651" t="s">
        <v>99</v>
      </c>
      <c r="I9" s="651" t="s">
        <v>98</v>
      </c>
      <c r="J9" s="651" t="s">
        <v>97</v>
      </c>
      <c r="K9" s="651" t="s">
        <v>96</v>
      </c>
      <c r="L9" s="651" t="s">
        <v>95</v>
      </c>
      <c r="M9" s="651" t="s">
        <v>94</v>
      </c>
      <c r="N9" s="651" t="s">
        <v>93</v>
      </c>
      <c r="O9" s="1123" t="s">
        <v>92</v>
      </c>
      <c r="P9" s="1123" t="s">
        <v>103</v>
      </c>
      <c r="Q9" s="1125" t="s">
        <v>102</v>
      </c>
      <c r="R9" s="221"/>
      <c r="S9" s="132"/>
    </row>
    <row r="10" spans="1:19" ht="3.75" customHeight="1" x14ac:dyDescent="0.2">
      <c r="A10" s="130"/>
      <c r="B10" s="132"/>
      <c r="C10" s="780"/>
      <c r="D10" s="780"/>
      <c r="E10" s="778"/>
      <c r="F10" s="778"/>
      <c r="G10" s="778"/>
      <c r="H10" s="778"/>
      <c r="I10" s="778"/>
      <c r="J10" s="778"/>
      <c r="K10" s="778"/>
      <c r="L10" s="778"/>
      <c r="M10" s="778"/>
      <c r="N10" s="778"/>
      <c r="O10" s="778"/>
      <c r="P10" s="778"/>
      <c r="Q10" s="778"/>
      <c r="R10" s="221"/>
      <c r="S10" s="132"/>
    </row>
    <row r="11" spans="1:19" ht="13.5" customHeight="1" x14ac:dyDescent="0.2">
      <c r="A11" s="130"/>
      <c r="B11" s="132"/>
      <c r="C11" s="1488" t="s">
        <v>355</v>
      </c>
      <c r="D11" s="1489"/>
      <c r="E11" s="779"/>
      <c r="F11" s="779"/>
      <c r="G11" s="779"/>
      <c r="H11" s="779"/>
      <c r="I11" s="779"/>
      <c r="J11" s="779"/>
      <c r="K11" s="779"/>
      <c r="L11" s="779"/>
      <c r="M11" s="779"/>
      <c r="N11" s="779"/>
      <c r="O11" s="779"/>
      <c r="P11" s="779"/>
      <c r="Q11" s="779"/>
      <c r="R11" s="221"/>
      <c r="S11" s="132"/>
    </row>
    <row r="12" spans="1:19" s="164" customFormat="1" ht="13.5" customHeight="1" x14ac:dyDescent="0.2">
      <c r="A12" s="156"/>
      <c r="B12" s="165"/>
      <c r="D12" s="825" t="s">
        <v>67</v>
      </c>
      <c r="E12" s="781">
        <v>60</v>
      </c>
      <c r="F12" s="781">
        <v>47</v>
      </c>
      <c r="G12" s="781">
        <v>41</v>
      </c>
      <c r="H12" s="781">
        <v>36</v>
      </c>
      <c r="I12" s="781">
        <v>35</v>
      </c>
      <c r="J12" s="781">
        <v>33</v>
      </c>
      <c r="K12" s="781">
        <v>36</v>
      </c>
      <c r="L12" s="781">
        <v>47</v>
      </c>
      <c r="M12" s="781">
        <v>60</v>
      </c>
      <c r="N12" s="781">
        <v>73</v>
      </c>
      <c r="O12" s="781">
        <v>69</v>
      </c>
      <c r="P12" s="781">
        <v>72</v>
      </c>
      <c r="Q12" s="781">
        <v>66</v>
      </c>
      <c r="R12" s="221"/>
      <c r="S12" s="132"/>
    </row>
    <row r="13" spans="1:19" s="153" customFormat="1" ht="18.75" customHeight="1" x14ac:dyDescent="0.2">
      <c r="A13" s="156"/>
      <c r="B13" s="165"/>
      <c r="C13" s="551"/>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488" t="s">
        <v>142</v>
      </c>
      <c r="D14" s="1489"/>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5" t="s">
        <v>67</v>
      </c>
      <c r="E15" s="814">
        <v>1257</v>
      </c>
      <c r="F15" s="814">
        <v>1088</v>
      </c>
      <c r="G15" s="814">
        <v>665</v>
      </c>
      <c r="H15" s="814">
        <v>425</v>
      </c>
      <c r="I15" s="814">
        <v>547</v>
      </c>
      <c r="J15" s="814">
        <v>456</v>
      </c>
      <c r="K15" s="814">
        <v>752</v>
      </c>
      <c r="L15" s="814">
        <v>1104</v>
      </c>
      <c r="M15" s="814">
        <v>1284</v>
      </c>
      <c r="N15" s="814">
        <v>1784</v>
      </c>
      <c r="O15" s="814">
        <v>1435</v>
      </c>
      <c r="P15" s="814">
        <v>1532</v>
      </c>
      <c r="Q15" s="814">
        <v>1532</v>
      </c>
      <c r="R15" s="224"/>
      <c r="S15" s="154"/>
    </row>
    <row r="16" spans="1:19" s="136" customFormat="1" ht="26.25" customHeight="1" x14ac:dyDescent="0.2">
      <c r="A16" s="839"/>
      <c r="B16" s="135"/>
      <c r="C16" s="840"/>
      <c r="D16" s="841" t="s">
        <v>598</v>
      </c>
      <c r="E16" s="842">
        <v>1042</v>
      </c>
      <c r="F16" s="842">
        <v>918</v>
      </c>
      <c r="G16" s="842">
        <v>525</v>
      </c>
      <c r="H16" s="842">
        <v>267</v>
      </c>
      <c r="I16" s="842">
        <v>342</v>
      </c>
      <c r="J16" s="842">
        <v>328</v>
      </c>
      <c r="K16" s="842">
        <v>557</v>
      </c>
      <c r="L16" s="842">
        <v>773</v>
      </c>
      <c r="M16" s="842">
        <v>1090</v>
      </c>
      <c r="N16" s="842">
        <v>1617</v>
      </c>
      <c r="O16" s="842">
        <v>1273</v>
      </c>
      <c r="P16" s="842">
        <v>1360</v>
      </c>
      <c r="Q16" s="842">
        <v>1406</v>
      </c>
      <c r="R16" s="837"/>
      <c r="S16" s="135"/>
    </row>
    <row r="17" spans="1:19" s="153" customFormat="1" ht="18.75" customHeight="1" x14ac:dyDescent="0.2">
      <c r="A17" s="156"/>
      <c r="B17" s="152"/>
      <c r="C17" s="551" t="s">
        <v>215</v>
      </c>
      <c r="D17" s="843" t="s">
        <v>599</v>
      </c>
      <c r="E17" s="834">
        <v>215</v>
      </c>
      <c r="F17" s="834">
        <v>170</v>
      </c>
      <c r="G17" s="834">
        <v>140</v>
      </c>
      <c r="H17" s="834">
        <v>158</v>
      </c>
      <c r="I17" s="834">
        <v>205</v>
      </c>
      <c r="J17" s="834">
        <v>128</v>
      </c>
      <c r="K17" s="834">
        <v>195</v>
      </c>
      <c r="L17" s="834">
        <v>331</v>
      </c>
      <c r="M17" s="834">
        <v>194</v>
      </c>
      <c r="N17" s="834">
        <v>167</v>
      </c>
      <c r="O17" s="834">
        <v>162</v>
      </c>
      <c r="P17" s="834">
        <v>172</v>
      </c>
      <c r="Q17" s="834">
        <v>126</v>
      </c>
      <c r="R17" s="221"/>
      <c r="S17" s="132"/>
    </row>
    <row r="18" spans="1:19" s="153" customFormat="1" x14ac:dyDescent="0.2">
      <c r="A18" s="156"/>
      <c r="B18" s="152"/>
      <c r="C18" s="551"/>
      <c r="D18" s="1103"/>
      <c r="E18" s="1103"/>
      <c r="F18" s="1103"/>
      <c r="G18" s="1103"/>
      <c r="H18" s="1103"/>
      <c r="I18" s="1103"/>
      <c r="J18" s="1103"/>
      <c r="K18" s="1103"/>
      <c r="L18" s="1103"/>
      <c r="M18" s="1103"/>
      <c r="N18" s="1103"/>
      <c r="O18" s="1103"/>
      <c r="P18" s="1103"/>
      <c r="Q18" s="1103"/>
      <c r="R18" s="221"/>
      <c r="S18" s="132"/>
    </row>
    <row r="19" spans="1:19" s="153" customFormat="1" ht="13.5" customHeight="1" x14ac:dyDescent="0.2">
      <c r="A19" s="156"/>
      <c r="B19" s="152"/>
      <c r="C19" s="551"/>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1"/>
      <c r="D20" s="441"/>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1"/>
      <c r="D21" s="441"/>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1"/>
      <c r="D22" s="441"/>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1"/>
      <c r="D23" s="441"/>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1"/>
      <c r="D24" s="441"/>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1"/>
      <c r="D25" s="441"/>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2"/>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1"/>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1"/>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1"/>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1"/>
      <c r="D30" s="654"/>
      <c r="E30" s="655"/>
      <c r="F30" s="655"/>
      <c r="G30" s="655"/>
      <c r="H30" s="655"/>
      <c r="I30" s="655"/>
      <c r="J30" s="655"/>
      <c r="K30" s="655"/>
      <c r="L30" s="655"/>
      <c r="M30" s="655"/>
      <c r="N30" s="655"/>
      <c r="O30" s="655"/>
      <c r="P30" s="655"/>
      <c r="Q30" s="655"/>
      <c r="R30" s="221"/>
      <c r="S30" s="132"/>
    </row>
    <row r="31" spans="1:19" s="160" customFormat="1" ht="13.5" customHeight="1" x14ac:dyDescent="0.2">
      <c r="A31" s="161"/>
      <c r="B31" s="162"/>
      <c r="C31" s="442"/>
      <c r="D31" s="656"/>
      <c r="E31" s="656"/>
      <c r="F31" s="656"/>
      <c r="G31" s="656"/>
      <c r="H31" s="656"/>
      <c r="I31" s="656"/>
      <c r="J31" s="656"/>
      <c r="K31" s="656"/>
      <c r="L31" s="656"/>
      <c r="M31" s="656"/>
      <c r="N31" s="656"/>
      <c r="O31" s="656"/>
      <c r="P31" s="656"/>
      <c r="Q31" s="656"/>
      <c r="R31" s="224"/>
      <c r="S31" s="154"/>
    </row>
    <row r="32" spans="1:19" ht="35.25" customHeight="1" x14ac:dyDescent="0.2">
      <c r="A32" s="130"/>
      <c r="B32" s="132"/>
      <c r="C32" s="551"/>
      <c r="D32" s="1499" t="s">
        <v>600</v>
      </c>
      <c r="E32" s="1499"/>
      <c r="F32" s="1499"/>
      <c r="G32" s="1499"/>
      <c r="H32" s="1499"/>
      <c r="I32" s="1499"/>
      <c r="J32" s="1499"/>
      <c r="K32" s="1499"/>
      <c r="L32" s="1499"/>
      <c r="M32" s="1499"/>
      <c r="N32" s="1499"/>
      <c r="O32" s="1499"/>
      <c r="P32" s="1499"/>
      <c r="Q32" s="1499"/>
      <c r="R32" s="1500"/>
      <c r="S32" s="132"/>
    </row>
    <row r="33" spans="1:19" ht="13.5" customHeight="1" x14ac:dyDescent="0.2">
      <c r="A33" s="130"/>
      <c r="B33" s="132"/>
      <c r="C33" s="826" t="s">
        <v>176</v>
      </c>
      <c r="D33" s="827"/>
      <c r="E33" s="827"/>
      <c r="F33" s="827"/>
      <c r="G33" s="827"/>
      <c r="H33" s="827"/>
      <c r="I33" s="827"/>
      <c r="J33" s="827"/>
      <c r="K33" s="827"/>
      <c r="L33" s="827"/>
      <c r="M33" s="827"/>
      <c r="N33" s="827"/>
      <c r="O33" s="827"/>
      <c r="P33" s="827"/>
      <c r="Q33" s="828"/>
      <c r="R33" s="221"/>
      <c r="S33" s="157"/>
    </row>
    <row r="34" spans="1:19" s="153" customFormat="1" ht="3.75" customHeight="1" x14ac:dyDescent="0.2">
      <c r="A34" s="151"/>
      <c r="B34" s="152"/>
      <c r="C34" s="551"/>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491"/>
      <c r="D35" s="1491"/>
      <c r="E35" s="815" t="s">
        <v>601</v>
      </c>
      <c r="F35" s="815" t="s">
        <v>602</v>
      </c>
      <c r="G35" s="815" t="s">
        <v>603</v>
      </c>
      <c r="H35" s="815" t="s">
        <v>604</v>
      </c>
      <c r="I35" s="813" t="s">
        <v>605</v>
      </c>
      <c r="J35" s="813" t="s">
        <v>606</v>
      </c>
      <c r="K35" s="813" t="s">
        <v>607</v>
      </c>
      <c r="L35" s="806">
        <v>2013</v>
      </c>
      <c r="M35" s="809">
        <v>2014</v>
      </c>
      <c r="N35" s="823">
        <v>2015</v>
      </c>
      <c r="O35" s="823">
        <v>2016</v>
      </c>
      <c r="P35" s="823">
        <v>2017</v>
      </c>
      <c r="Q35" s="823">
        <v>2018</v>
      </c>
      <c r="R35" s="221"/>
      <c r="S35" s="132"/>
    </row>
    <row r="36" spans="1:19" ht="3.75" customHeight="1" x14ac:dyDescent="0.2">
      <c r="A36" s="130"/>
      <c r="B36" s="132"/>
      <c r="C36" s="780"/>
      <c r="D36" s="780"/>
      <c r="E36" s="767"/>
      <c r="F36" s="767"/>
      <c r="G36" s="801"/>
      <c r="H36" s="816"/>
      <c r="I36" s="867"/>
      <c r="J36" s="867"/>
      <c r="K36" s="867"/>
      <c r="L36" s="801"/>
      <c r="M36" s="801"/>
      <c r="N36" s="824"/>
      <c r="O36" s="824"/>
      <c r="P36" s="824"/>
      <c r="Q36" s="824"/>
      <c r="R36" s="221"/>
      <c r="S36" s="132"/>
    </row>
    <row r="37" spans="1:19" ht="13.5" customHeight="1" x14ac:dyDescent="0.2">
      <c r="A37" s="130"/>
      <c r="B37" s="132"/>
      <c r="C37" s="1488" t="s">
        <v>355</v>
      </c>
      <c r="D37" s="1489"/>
      <c r="E37" s="767"/>
      <c r="F37" s="767"/>
      <c r="G37" s="801"/>
      <c r="H37" s="816"/>
      <c r="I37" s="867"/>
      <c r="J37" s="867"/>
      <c r="K37" s="867"/>
      <c r="L37" s="801"/>
      <c r="M37" s="801"/>
      <c r="N37" s="824"/>
      <c r="O37" s="824"/>
      <c r="P37" s="824"/>
      <c r="Q37" s="824"/>
      <c r="R37" s="221"/>
      <c r="S37" s="132"/>
    </row>
    <row r="38" spans="1:19" s="164" customFormat="1" ht="13.5" customHeight="1" x14ac:dyDescent="0.2">
      <c r="A38" s="156"/>
      <c r="B38" s="165"/>
      <c r="D38" s="825" t="s">
        <v>67</v>
      </c>
      <c r="E38" s="781">
        <v>49</v>
      </c>
      <c r="F38" s="781">
        <v>28</v>
      </c>
      <c r="G38" s="781">
        <v>54</v>
      </c>
      <c r="H38" s="781">
        <v>423</v>
      </c>
      <c r="I38" s="798">
        <v>324</v>
      </c>
      <c r="J38" s="798">
        <v>266</v>
      </c>
      <c r="K38" s="798">
        <v>550</v>
      </c>
      <c r="L38" s="807">
        <v>547</v>
      </c>
      <c r="M38" s="810">
        <v>344</v>
      </c>
      <c r="N38" s="802">
        <v>254</v>
      </c>
      <c r="O38" s="802">
        <v>211</v>
      </c>
      <c r="P38" s="802">
        <v>161</v>
      </c>
      <c r="Q38" s="802">
        <v>150</v>
      </c>
      <c r="R38" s="221"/>
      <c r="S38" s="132"/>
    </row>
    <row r="39" spans="1:19" s="153" customFormat="1" ht="18.75" customHeight="1" x14ac:dyDescent="0.2">
      <c r="A39" s="151"/>
      <c r="B39" s="152"/>
      <c r="C39" s="551"/>
      <c r="D39" s="222"/>
      <c r="E39" s="768"/>
      <c r="F39" s="768"/>
      <c r="G39" s="811"/>
      <c r="H39" s="158"/>
      <c r="I39" s="800"/>
      <c r="J39" s="800"/>
      <c r="K39" s="800"/>
      <c r="L39" s="803"/>
      <c r="M39" s="811"/>
      <c r="N39" s="805"/>
      <c r="O39" s="805"/>
      <c r="P39" s="805"/>
      <c r="Q39" s="805"/>
      <c r="R39" s="221"/>
      <c r="S39" s="132"/>
    </row>
    <row r="40" spans="1:19" s="153" customFormat="1" ht="13.5" customHeight="1" x14ac:dyDescent="0.2">
      <c r="A40" s="151"/>
      <c r="B40" s="152"/>
      <c r="C40" s="1488" t="s">
        <v>142</v>
      </c>
      <c r="D40" s="1489"/>
      <c r="E40" s="768"/>
      <c r="F40" s="768"/>
      <c r="G40" s="811"/>
      <c r="H40" s="158"/>
      <c r="I40" s="800"/>
      <c r="J40" s="800"/>
      <c r="K40" s="800"/>
      <c r="L40" s="803"/>
      <c r="M40" s="811"/>
      <c r="N40" s="805"/>
      <c r="O40" s="805"/>
      <c r="P40" s="805"/>
      <c r="Q40" s="805"/>
      <c r="R40" s="221"/>
      <c r="S40" s="132"/>
    </row>
    <row r="41" spans="1:19" s="160" customFormat="1" ht="13.5" customHeight="1" x14ac:dyDescent="0.2">
      <c r="A41" s="161"/>
      <c r="B41" s="162"/>
      <c r="D41" s="825" t="s">
        <v>67</v>
      </c>
      <c r="E41" s="782">
        <v>664</v>
      </c>
      <c r="F41" s="782">
        <v>891</v>
      </c>
      <c r="G41" s="782">
        <v>1422</v>
      </c>
      <c r="H41" s="782">
        <v>19278</v>
      </c>
      <c r="I41" s="799">
        <v>6145</v>
      </c>
      <c r="J41" s="799">
        <v>3601</v>
      </c>
      <c r="K41" s="799">
        <v>8703</v>
      </c>
      <c r="L41" s="808">
        <v>7434</v>
      </c>
      <c r="M41" s="812">
        <v>4460</v>
      </c>
      <c r="N41" s="804">
        <v>3872</v>
      </c>
      <c r="O41" s="804">
        <v>4126</v>
      </c>
      <c r="P41" s="804">
        <v>3263</v>
      </c>
      <c r="Q41" s="804">
        <v>3520</v>
      </c>
      <c r="R41" s="224"/>
      <c r="S41" s="154"/>
    </row>
    <row r="42" spans="1:19" s="136" customFormat="1" ht="26.25" customHeight="1" x14ac:dyDescent="0.2">
      <c r="A42" s="134"/>
      <c r="B42" s="135"/>
      <c r="C42" s="840"/>
      <c r="D42" s="841" t="s">
        <v>598</v>
      </c>
      <c r="E42" s="845">
        <v>101</v>
      </c>
      <c r="F42" s="845">
        <v>116</v>
      </c>
      <c r="G42" s="845">
        <v>122</v>
      </c>
      <c r="H42" s="845">
        <v>9492</v>
      </c>
      <c r="I42" s="844">
        <v>3334</v>
      </c>
      <c r="J42" s="844">
        <v>2266</v>
      </c>
      <c r="K42" s="844">
        <v>4718</v>
      </c>
      <c r="L42" s="846">
        <v>3439</v>
      </c>
      <c r="M42" s="847">
        <v>2281</v>
      </c>
      <c r="N42" s="848">
        <v>2413</v>
      </c>
      <c r="O42" s="848">
        <v>2142</v>
      </c>
      <c r="P42" s="848">
        <v>2201</v>
      </c>
      <c r="Q42" s="848">
        <v>2458</v>
      </c>
      <c r="R42" s="837"/>
      <c r="S42" s="135"/>
    </row>
    <row r="43" spans="1:19" s="153" customFormat="1" ht="18.75" customHeight="1" x14ac:dyDescent="0.2">
      <c r="A43" s="151"/>
      <c r="B43" s="152"/>
      <c r="C43" s="551" t="s">
        <v>215</v>
      </c>
      <c r="D43" s="843" t="s">
        <v>599</v>
      </c>
      <c r="E43" s="830">
        <v>563</v>
      </c>
      <c r="F43" s="830">
        <v>775</v>
      </c>
      <c r="G43" s="830">
        <v>1300</v>
      </c>
      <c r="H43" s="830">
        <v>9786</v>
      </c>
      <c r="I43" s="829">
        <v>2811</v>
      </c>
      <c r="J43" s="829">
        <v>1335</v>
      </c>
      <c r="K43" s="829">
        <v>3985</v>
      </c>
      <c r="L43" s="831">
        <v>3995</v>
      </c>
      <c r="M43" s="832">
        <v>2179</v>
      </c>
      <c r="N43" s="833">
        <v>1459</v>
      </c>
      <c r="O43" s="833">
        <v>1984</v>
      </c>
      <c r="P43" s="833">
        <v>1062</v>
      </c>
      <c r="Q43" s="833">
        <v>1062</v>
      </c>
      <c r="R43" s="221"/>
      <c r="S43" s="132"/>
    </row>
    <row r="44" spans="1:19" s="153" customFormat="1" ht="13.5" customHeight="1" x14ac:dyDescent="0.2">
      <c r="A44" s="151"/>
      <c r="B44" s="152"/>
      <c r="C44" s="551"/>
      <c r="D44" s="225"/>
      <c r="E44" s="159"/>
      <c r="F44" s="159"/>
      <c r="G44" s="159"/>
      <c r="H44" s="159"/>
      <c r="I44" s="159"/>
      <c r="J44" s="159"/>
      <c r="K44" s="159"/>
      <c r="L44" s="159"/>
      <c r="M44" s="159"/>
      <c r="N44" s="159"/>
      <c r="O44" s="159"/>
      <c r="P44" s="159"/>
      <c r="Q44" s="159"/>
      <c r="R44" s="221"/>
      <c r="S44" s="132"/>
    </row>
    <row r="45" spans="1:19" s="783" customFormat="1" ht="13.5" customHeight="1" x14ac:dyDescent="0.2">
      <c r="A45" s="785"/>
      <c r="B45" s="785"/>
      <c r="C45" s="786"/>
      <c r="D45" s="654"/>
      <c r="E45" s="655"/>
      <c r="F45" s="655"/>
      <c r="G45" s="655"/>
      <c r="H45" s="655"/>
      <c r="I45" s="655"/>
      <c r="J45" s="655"/>
      <c r="K45" s="655"/>
      <c r="L45" s="655"/>
      <c r="M45" s="655"/>
      <c r="N45" s="655"/>
      <c r="O45" s="655"/>
      <c r="P45" s="655"/>
      <c r="Q45" s="655"/>
      <c r="R45" s="221"/>
      <c r="S45" s="132"/>
    </row>
    <row r="46" spans="1:19" s="784" customFormat="1" ht="13.5" customHeight="1" x14ac:dyDescent="0.2">
      <c r="A46" s="656"/>
      <c r="B46" s="656"/>
      <c r="C46" s="788"/>
      <c r="D46" s="656"/>
      <c r="E46" s="789"/>
      <c r="F46" s="789"/>
      <c r="G46" s="789"/>
      <c r="H46" s="789"/>
      <c r="I46" s="789"/>
      <c r="J46" s="789"/>
      <c r="K46" s="789"/>
      <c r="L46" s="789"/>
      <c r="M46" s="789"/>
      <c r="N46" s="789"/>
      <c r="O46" s="789"/>
      <c r="P46" s="789"/>
      <c r="Q46" s="789"/>
      <c r="R46" s="221"/>
      <c r="S46" s="132"/>
    </row>
    <row r="47" spans="1:19" s="555" customFormat="1" ht="13.5" customHeight="1" x14ac:dyDescent="0.2">
      <c r="A47" s="787"/>
      <c r="B47" s="787"/>
      <c r="C47" s="786"/>
      <c r="D47" s="657"/>
      <c r="E47" s="655"/>
      <c r="F47" s="655"/>
      <c r="G47" s="655"/>
      <c r="H47" s="655"/>
      <c r="I47" s="655"/>
      <c r="J47" s="655"/>
      <c r="K47" s="655"/>
      <c r="L47" s="655"/>
      <c r="M47" s="655"/>
      <c r="N47" s="655"/>
      <c r="O47" s="655"/>
      <c r="P47" s="655"/>
      <c r="Q47" s="655"/>
      <c r="R47" s="221"/>
      <c r="S47" s="132"/>
    </row>
    <row r="48" spans="1:19" s="783" customFormat="1" ht="13.5" customHeight="1" x14ac:dyDescent="0.2">
      <c r="A48" s="785"/>
      <c r="B48" s="785"/>
      <c r="C48" s="786"/>
      <c r="D48" s="657"/>
      <c r="E48" s="655"/>
      <c r="F48" s="655"/>
      <c r="G48" s="655"/>
      <c r="H48" s="655"/>
      <c r="I48" s="655"/>
      <c r="J48" s="655"/>
      <c r="K48" s="655"/>
      <c r="L48" s="655"/>
      <c r="M48" s="655"/>
      <c r="N48" s="655"/>
      <c r="O48" s="655"/>
      <c r="P48" s="655"/>
      <c r="Q48" s="655"/>
      <c r="R48" s="221"/>
      <c r="S48" s="132"/>
    </row>
    <row r="49" spans="1:19" s="783" customFormat="1" ht="13.5" customHeight="1" x14ac:dyDescent="0.2">
      <c r="A49" s="785"/>
      <c r="B49" s="785"/>
      <c r="C49" s="786"/>
      <c r="D49" s="654"/>
      <c r="E49" s="655"/>
      <c r="F49" s="655"/>
      <c r="G49" s="655"/>
      <c r="H49" s="655"/>
      <c r="I49" s="655"/>
      <c r="J49" s="655"/>
      <c r="K49" s="655"/>
      <c r="L49" s="655"/>
      <c r="M49" s="655"/>
      <c r="N49" s="655"/>
      <c r="O49" s="655"/>
      <c r="P49" s="655"/>
      <c r="Q49" s="655"/>
      <c r="R49" s="221"/>
      <c r="S49" s="132"/>
    </row>
    <row r="50" spans="1:19" s="783" customFormat="1" ht="13.5" customHeight="1" x14ac:dyDescent="0.2">
      <c r="A50" s="785"/>
      <c r="B50" s="785"/>
      <c r="C50" s="786"/>
      <c r="D50" s="654"/>
      <c r="E50" s="655"/>
      <c r="F50" s="655"/>
      <c r="G50" s="655"/>
      <c r="H50" s="655"/>
      <c r="I50" s="655"/>
      <c r="J50" s="655"/>
      <c r="K50" s="655"/>
      <c r="L50" s="655"/>
      <c r="M50" s="655"/>
      <c r="N50" s="655"/>
      <c r="O50" s="655"/>
      <c r="P50" s="655"/>
      <c r="Q50" s="655"/>
      <c r="R50" s="221"/>
      <c r="S50" s="132"/>
    </row>
    <row r="51" spans="1:19" s="555" customFormat="1" ht="13.5" customHeight="1" x14ac:dyDescent="0.2">
      <c r="A51" s="787"/>
      <c r="B51" s="787"/>
      <c r="C51" s="790"/>
      <c r="D51" s="1497"/>
      <c r="E51" s="1497"/>
      <c r="F51" s="1497"/>
      <c r="G51" s="1497"/>
      <c r="H51" s="791"/>
      <c r="I51" s="791"/>
      <c r="J51" s="791"/>
      <c r="K51" s="791"/>
      <c r="L51" s="791"/>
      <c r="M51" s="791"/>
      <c r="N51" s="791"/>
      <c r="O51" s="791"/>
      <c r="P51" s="791"/>
      <c r="Q51" s="791"/>
      <c r="R51" s="221"/>
      <c r="S51" s="132"/>
    </row>
    <row r="52" spans="1:19" s="555" customFormat="1" ht="13.5" customHeight="1" x14ac:dyDescent="0.2">
      <c r="A52" s="787"/>
      <c r="B52" s="787"/>
      <c r="C52" s="787"/>
      <c r="D52" s="787"/>
      <c r="E52" s="787"/>
      <c r="F52" s="787"/>
      <c r="G52" s="787"/>
      <c r="H52" s="787"/>
      <c r="I52" s="787"/>
      <c r="J52" s="787"/>
      <c r="K52" s="787"/>
      <c r="L52" s="787"/>
      <c r="M52" s="787"/>
      <c r="N52" s="787"/>
      <c r="O52" s="787"/>
      <c r="P52" s="787"/>
      <c r="Q52" s="787"/>
      <c r="R52" s="221"/>
      <c r="S52" s="132"/>
    </row>
    <row r="53" spans="1:19" s="555" customFormat="1" ht="13.5" customHeight="1" x14ac:dyDescent="0.2">
      <c r="A53" s="787"/>
      <c r="B53" s="787"/>
      <c r="C53" s="792"/>
      <c r="D53" s="793"/>
      <c r="E53" s="794"/>
      <c r="F53" s="794"/>
      <c r="G53" s="794"/>
      <c r="H53" s="794"/>
      <c r="I53" s="794"/>
      <c r="J53" s="794"/>
      <c r="K53" s="794"/>
      <c r="L53" s="794"/>
      <c r="M53" s="794"/>
      <c r="N53" s="794"/>
      <c r="O53" s="794"/>
      <c r="P53" s="794"/>
      <c r="Q53" s="794"/>
      <c r="R53" s="221"/>
      <c r="S53" s="132"/>
    </row>
    <row r="54" spans="1:19" s="555" customFormat="1" ht="13.5" customHeight="1" x14ac:dyDescent="0.2">
      <c r="A54" s="787"/>
      <c r="B54" s="787"/>
      <c r="C54" s="1491"/>
      <c r="D54" s="1491"/>
      <c r="E54" s="795"/>
      <c r="F54" s="795"/>
      <c r="G54" s="795"/>
      <c r="H54" s="795"/>
      <c r="I54" s="795"/>
      <c r="J54" s="795"/>
      <c r="K54" s="795"/>
      <c r="L54" s="795"/>
      <c r="M54" s="795"/>
      <c r="N54" s="795"/>
      <c r="O54" s="795"/>
      <c r="P54" s="795"/>
      <c r="Q54" s="795"/>
      <c r="R54" s="221"/>
      <c r="S54" s="132"/>
    </row>
    <row r="55" spans="1:19" s="555" customFormat="1" ht="13.5" customHeight="1" x14ac:dyDescent="0.2">
      <c r="A55" s="787"/>
      <c r="B55" s="787"/>
      <c r="C55" s="1496"/>
      <c r="D55" s="1496"/>
      <c r="E55" s="796"/>
      <c r="F55" s="796"/>
      <c r="G55" s="796"/>
      <c r="H55" s="796"/>
      <c r="I55" s="796"/>
      <c r="J55" s="796"/>
      <c r="K55" s="796"/>
      <c r="L55" s="796"/>
      <c r="M55" s="796"/>
      <c r="N55" s="796"/>
      <c r="O55" s="796"/>
      <c r="P55" s="796"/>
      <c r="Q55" s="796"/>
      <c r="R55" s="221"/>
      <c r="S55" s="132"/>
    </row>
    <row r="56" spans="1:19" s="555" customFormat="1" ht="13.5" customHeight="1" x14ac:dyDescent="0.2">
      <c r="A56" s="787"/>
      <c r="B56" s="787"/>
      <c r="C56" s="788"/>
      <c r="D56" s="797"/>
      <c r="E56" s="796"/>
      <c r="F56" s="796"/>
      <c r="G56" s="796"/>
      <c r="H56" s="796"/>
      <c r="I56" s="796"/>
      <c r="J56" s="796"/>
      <c r="K56" s="796"/>
      <c r="L56" s="796"/>
      <c r="M56" s="796"/>
      <c r="N56" s="796"/>
      <c r="O56" s="796"/>
      <c r="P56" s="796"/>
      <c r="Q56" s="796"/>
      <c r="R56" s="221"/>
      <c r="S56" s="132"/>
    </row>
    <row r="57" spans="1:19" s="555" customFormat="1" ht="13.5" customHeight="1" x14ac:dyDescent="0.2">
      <c r="A57" s="787"/>
      <c r="B57" s="787"/>
      <c r="C57" s="786"/>
      <c r="D57" s="657"/>
      <c r="E57" s="796"/>
      <c r="F57" s="796"/>
      <c r="G57" s="796"/>
      <c r="H57" s="796"/>
      <c r="I57" s="796"/>
      <c r="J57" s="796"/>
      <c r="K57" s="796"/>
      <c r="L57" s="796"/>
      <c r="M57" s="796"/>
      <c r="N57" s="796"/>
      <c r="O57" s="796"/>
      <c r="P57" s="796"/>
      <c r="Q57" s="796"/>
      <c r="R57" s="221"/>
      <c r="S57" s="132"/>
    </row>
    <row r="58" spans="1:19" s="838" customFormat="1" ht="13.5" customHeight="1" x14ac:dyDescent="0.15">
      <c r="A58" s="836"/>
      <c r="B58" s="836"/>
      <c r="C58" s="1498" t="s">
        <v>608</v>
      </c>
      <c r="D58" s="1498"/>
      <c r="E58" s="1498"/>
      <c r="F58" s="1498"/>
      <c r="G58" s="1498"/>
      <c r="H58" s="1498"/>
      <c r="I58" s="1498"/>
      <c r="J58" s="1498"/>
      <c r="K58" s="1498"/>
      <c r="L58" s="1498"/>
      <c r="M58" s="1498"/>
      <c r="N58" s="1498"/>
      <c r="O58" s="1498"/>
      <c r="P58" s="1498"/>
      <c r="Q58" s="1498"/>
      <c r="R58" s="837"/>
      <c r="S58" s="135"/>
    </row>
    <row r="59" spans="1:19" s="136" customFormat="1" ht="13.5" customHeight="1" x14ac:dyDescent="0.2">
      <c r="A59" s="836"/>
      <c r="B59" s="836"/>
      <c r="C59" s="1495" t="s">
        <v>609</v>
      </c>
      <c r="D59" s="1495"/>
      <c r="E59" s="1495"/>
      <c r="F59" s="1495"/>
      <c r="G59" s="1495"/>
      <c r="H59" s="1495"/>
      <c r="I59" s="1495"/>
      <c r="J59" s="1495"/>
      <c r="K59" s="1495"/>
      <c r="L59" s="1495"/>
      <c r="M59" s="1495"/>
      <c r="N59" s="1495"/>
      <c r="O59" s="1495"/>
      <c r="P59" s="1495"/>
      <c r="Q59" s="1495"/>
      <c r="R59" s="837"/>
      <c r="S59" s="135"/>
    </row>
    <row r="60" spans="1:19" s="375" customFormat="1" ht="13.5" customHeight="1" x14ac:dyDescent="0.2">
      <c r="A60" s="787"/>
      <c r="B60" s="787"/>
      <c r="C60" s="438" t="s">
        <v>390</v>
      </c>
      <c r="D60" s="396"/>
      <c r="E60" s="817"/>
      <c r="F60" s="817"/>
      <c r="G60" s="817"/>
      <c r="H60" s="817"/>
      <c r="I60" s="818" t="s">
        <v>133</v>
      </c>
      <c r="J60" s="819"/>
      <c r="K60" s="819"/>
      <c r="L60" s="819"/>
      <c r="M60" s="468"/>
      <c r="N60" s="533"/>
      <c r="O60" s="533"/>
      <c r="P60" s="533"/>
      <c r="Q60" s="533"/>
      <c r="R60" s="221"/>
    </row>
    <row r="61" spans="1:19" ht="13.5" customHeight="1" x14ac:dyDescent="0.2">
      <c r="A61" s="130"/>
      <c r="B61" s="132"/>
      <c r="C61" s="416"/>
      <c r="D61" s="132"/>
      <c r="E61" s="167"/>
      <c r="F61" s="1425">
        <v>43556</v>
      </c>
      <c r="G61" s="1425"/>
      <c r="H61" s="1425"/>
      <c r="I61" s="1425"/>
      <c r="J61" s="1425"/>
      <c r="K61" s="1425"/>
      <c r="L61" s="1425"/>
      <c r="M61" s="1425"/>
      <c r="N61" s="1425"/>
      <c r="O61" s="1425"/>
      <c r="P61" s="1425"/>
      <c r="Q61" s="1425"/>
      <c r="R61" s="365">
        <v>9</v>
      </c>
      <c r="S61" s="132"/>
    </row>
    <row r="62" spans="1:19" ht="15" customHeight="1" x14ac:dyDescent="0.2">
      <c r="B62" s="416"/>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N8"/>
    <mergeCell ref="O8:Q8"/>
  </mergeCells>
  <conditionalFormatting sqref="H35:Q37 E35:G35 E9:Q11">
    <cfRule type="cellIs" dxfId="149"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02" t="s">
        <v>290</v>
      </c>
      <c r="E1" s="1502"/>
      <c r="F1" s="1502"/>
      <c r="G1" s="1502"/>
      <c r="H1" s="1502"/>
      <c r="I1" s="1502"/>
      <c r="J1" s="1502"/>
      <c r="K1" s="1502"/>
      <c r="L1" s="1502"/>
      <c r="M1" s="1502"/>
      <c r="N1" s="1502"/>
      <c r="O1" s="1502"/>
      <c r="P1" s="1502"/>
      <c r="Q1" s="1502"/>
      <c r="R1" s="1502"/>
      <c r="S1" s="2"/>
    </row>
    <row r="2" spans="1:19" ht="6" customHeight="1" x14ac:dyDescent="0.2">
      <c r="A2" s="2"/>
      <c r="B2" s="1503"/>
      <c r="C2" s="1504"/>
      <c r="D2" s="1505"/>
      <c r="E2" s="4"/>
      <c r="F2" s="4"/>
      <c r="G2" s="4"/>
      <c r="H2" s="4"/>
      <c r="I2" s="4"/>
      <c r="J2" s="4"/>
      <c r="K2" s="4"/>
      <c r="L2" s="4"/>
      <c r="M2" s="4"/>
      <c r="N2" s="4"/>
      <c r="O2" s="4"/>
      <c r="P2" s="4"/>
      <c r="Q2" s="4"/>
      <c r="R2" s="4"/>
      <c r="S2" s="2"/>
    </row>
    <row r="3" spans="1:19" ht="13.5" customHeight="1" thickBot="1" x14ac:dyDescent="0.25">
      <c r="A3" s="2"/>
      <c r="B3" s="215"/>
      <c r="C3" s="4"/>
      <c r="D3" s="4"/>
      <c r="E3" s="650"/>
      <c r="F3" s="650"/>
      <c r="G3" s="650"/>
      <c r="H3" s="650"/>
      <c r="I3" s="499"/>
      <c r="J3" s="650"/>
      <c r="K3" s="650"/>
      <c r="L3" s="650"/>
      <c r="M3" s="650"/>
      <c r="N3" s="650"/>
      <c r="O3" s="650"/>
      <c r="P3" s="650"/>
      <c r="Q3" s="650" t="s">
        <v>72</v>
      </c>
      <c r="R3" s="4"/>
      <c r="S3" s="2"/>
    </row>
    <row r="4" spans="1:19" s="7" customFormat="1" ht="13.5" customHeight="1" thickBot="1" x14ac:dyDescent="0.25">
      <c r="A4" s="6"/>
      <c r="B4" s="214"/>
      <c r="C4" s="361" t="s">
        <v>211</v>
      </c>
      <c r="D4" s="500"/>
      <c r="E4" s="500"/>
      <c r="F4" s="500"/>
      <c r="G4" s="500"/>
      <c r="H4" s="500"/>
      <c r="I4" s="500"/>
      <c r="J4" s="500"/>
      <c r="K4" s="500"/>
      <c r="L4" s="500"/>
      <c r="M4" s="500"/>
      <c r="N4" s="500"/>
      <c r="O4" s="500"/>
      <c r="P4" s="500"/>
      <c r="Q4" s="501"/>
      <c r="R4" s="4"/>
      <c r="S4" s="6"/>
    </row>
    <row r="5" spans="1:19" ht="4.5" customHeight="1" x14ac:dyDescent="0.2">
      <c r="A5" s="2"/>
      <c r="B5" s="215"/>
      <c r="C5" s="1506" t="s">
        <v>77</v>
      </c>
      <c r="D5" s="1506"/>
      <c r="E5" s="1507"/>
      <c r="F5" s="1507"/>
      <c r="G5" s="1507"/>
      <c r="H5" s="1507"/>
      <c r="I5" s="1507"/>
      <c r="J5" s="1507"/>
      <c r="K5" s="1507"/>
      <c r="L5" s="1507"/>
      <c r="M5" s="1507"/>
      <c r="N5" s="1507"/>
      <c r="O5" s="974"/>
      <c r="P5" s="974"/>
      <c r="Q5" s="974"/>
      <c r="R5" s="4"/>
      <c r="S5" s="2"/>
    </row>
    <row r="6" spans="1:19" ht="12" customHeight="1" x14ac:dyDescent="0.2">
      <c r="A6" s="2"/>
      <c r="B6" s="215"/>
      <c r="C6" s="1506"/>
      <c r="D6" s="1506"/>
      <c r="E6" s="1508">
        <v>2018</v>
      </c>
      <c r="F6" s="1508"/>
      <c r="G6" s="1508"/>
      <c r="H6" s="1508"/>
      <c r="I6" s="1508"/>
      <c r="J6" s="1508"/>
      <c r="K6" s="1508"/>
      <c r="L6" s="1508"/>
      <c r="M6" s="1508"/>
      <c r="N6" s="1508"/>
      <c r="O6" s="1509">
        <v>2019</v>
      </c>
      <c r="P6" s="1509"/>
      <c r="Q6" s="1509"/>
      <c r="R6" s="4"/>
      <c r="S6" s="2"/>
    </row>
    <row r="7" spans="1:19" x14ac:dyDescent="0.2">
      <c r="A7" s="2"/>
      <c r="B7" s="215"/>
      <c r="C7" s="1181" t="e">
        <f>#REF!</f>
        <v>#REF!</v>
      </c>
      <c r="D7" s="1181"/>
      <c r="E7" s="1125" t="s">
        <v>102</v>
      </c>
      <c r="F7" s="1125" t="s">
        <v>101</v>
      </c>
      <c r="G7" s="1125" t="s">
        <v>100</v>
      </c>
      <c r="H7" s="1125" t="s">
        <v>99</v>
      </c>
      <c r="I7" s="1125" t="s">
        <v>98</v>
      </c>
      <c r="J7" s="651" t="s">
        <v>97</v>
      </c>
      <c r="K7" s="651" t="s">
        <v>96</v>
      </c>
      <c r="L7" s="651" t="s">
        <v>95</v>
      </c>
      <c r="M7" s="651" t="s">
        <v>94</v>
      </c>
      <c r="N7" s="651" t="s">
        <v>93</v>
      </c>
      <c r="O7" s="651" t="s">
        <v>92</v>
      </c>
      <c r="P7" s="1017" t="s">
        <v>103</v>
      </c>
      <c r="Q7" s="1125" t="s">
        <v>102</v>
      </c>
      <c r="R7" s="974"/>
      <c r="S7" s="2"/>
    </row>
    <row r="8" spans="1:19" s="488" customFormat="1" ht="15" customHeight="1" x14ac:dyDescent="0.2">
      <c r="A8" s="90"/>
      <c r="B8" s="216"/>
      <c r="C8" s="1501" t="s">
        <v>67</v>
      </c>
      <c r="D8" s="1501"/>
      <c r="E8" s="502">
        <v>42650</v>
      </c>
      <c r="F8" s="502">
        <v>39933</v>
      </c>
      <c r="G8" s="502">
        <v>38521</v>
      </c>
      <c r="H8" s="502">
        <v>38662</v>
      </c>
      <c r="I8" s="502">
        <v>39896</v>
      </c>
      <c r="J8" s="502">
        <v>40869</v>
      </c>
      <c r="K8" s="502">
        <v>53881</v>
      </c>
      <c r="L8" s="502">
        <v>52693</v>
      </c>
      <c r="M8" s="502">
        <v>53806</v>
      </c>
      <c r="N8" s="502">
        <v>40791</v>
      </c>
      <c r="O8" s="502">
        <v>54968</v>
      </c>
      <c r="P8" s="502">
        <v>41049</v>
      </c>
      <c r="Q8" s="502">
        <v>39524</v>
      </c>
      <c r="R8" s="489"/>
      <c r="S8" s="90"/>
    </row>
    <row r="9" spans="1:19" s="497" customFormat="1" ht="11.25" customHeight="1" x14ac:dyDescent="0.2">
      <c r="A9" s="503"/>
      <c r="B9" s="504"/>
      <c r="C9" s="505"/>
      <c r="D9" s="428" t="s">
        <v>185</v>
      </c>
      <c r="E9" s="155">
        <v>15319</v>
      </c>
      <c r="F9" s="155">
        <v>14553</v>
      </c>
      <c r="G9" s="155">
        <v>14028</v>
      </c>
      <c r="H9" s="155">
        <v>14896</v>
      </c>
      <c r="I9" s="155">
        <v>14951</v>
      </c>
      <c r="J9" s="155">
        <v>15182</v>
      </c>
      <c r="K9" s="155">
        <v>21716</v>
      </c>
      <c r="L9" s="155">
        <v>18644</v>
      </c>
      <c r="M9" s="155">
        <v>16889</v>
      </c>
      <c r="N9" s="155">
        <v>14077</v>
      </c>
      <c r="O9" s="155">
        <v>19719</v>
      </c>
      <c r="P9" s="155">
        <v>15258</v>
      </c>
      <c r="Q9" s="1110">
        <v>14632</v>
      </c>
      <c r="R9" s="506"/>
      <c r="S9" s="503"/>
    </row>
    <row r="10" spans="1:19" s="497" customFormat="1" ht="11.25" customHeight="1" x14ac:dyDescent="0.2">
      <c r="A10" s="503"/>
      <c r="B10" s="504"/>
      <c r="C10" s="505"/>
      <c r="D10" s="428" t="s">
        <v>186</v>
      </c>
      <c r="E10" s="155">
        <v>8320</v>
      </c>
      <c r="F10" s="155">
        <v>8218</v>
      </c>
      <c r="G10" s="155">
        <v>7817</v>
      </c>
      <c r="H10" s="155">
        <v>7620</v>
      </c>
      <c r="I10" s="155">
        <v>8074</v>
      </c>
      <c r="J10" s="155">
        <v>8761</v>
      </c>
      <c r="K10" s="155">
        <v>11593</v>
      </c>
      <c r="L10" s="155">
        <v>10755</v>
      </c>
      <c r="M10" s="155">
        <v>9137</v>
      </c>
      <c r="N10" s="155">
        <v>8107</v>
      </c>
      <c r="O10" s="155">
        <v>10929</v>
      </c>
      <c r="P10" s="155">
        <v>8017</v>
      </c>
      <c r="Q10" s="1110">
        <v>5820</v>
      </c>
      <c r="R10" s="506"/>
      <c r="S10" s="503"/>
    </row>
    <row r="11" spans="1:19" s="497" customFormat="1" ht="11.25" customHeight="1" x14ac:dyDescent="0.2">
      <c r="A11" s="503"/>
      <c r="B11" s="504"/>
      <c r="C11" s="505"/>
      <c r="D11" s="428" t="s">
        <v>614</v>
      </c>
      <c r="E11" s="155">
        <v>11504</v>
      </c>
      <c r="F11" s="155">
        <v>10222</v>
      </c>
      <c r="G11" s="155">
        <v>10527</v>
      </c>
      <c r="H11" s="155">
        <v>10046</v>
      </c>
      <c r="I11" s="155">
        <v>10043</v>
      </c>
      <c r="J11" s="155">
        <v>10540</v>
      </c>
      <c r="K11" s="155">
        <v>11788</v>
      </c>
      <c r="L11" s="155">
        <v>12414</v>
      </c>
      <c r="M11" s="155">
        <v>11517</v>
      </c>
      <c r="N11" s="155">
        <v>8991</v>
      </c>
      <c r="O11" s="155">
        <v>13367</v>
      </c>
      <c r="P11" s="155">
        <v>10563</v>
      </c>
      <c r="Q11" s="1110">
        <v>13112</v>
      </c>
      <c r="R11" s="506"/>
      <c r="S11" s="503"/>
    </row>
    <row r="12" spans="1:19" s="497" customFormat="1" ht="11.25" customHeight="1" x14ac:dyDescent="0.2">
      <c r="A12" s="503"/>
      <c r="B12" s="504"/>
      <c r="C12" s="505"/>
      <c r="D12" s="428" t="s">
        <v>188</v>
      </c>
      <c r="E12" s="155">
        <v>3372</v>
      </c>
      <c r="F12" s="155">
        <v>3112</v>
      </c>
      <c r="G12" s="155">
        <v>2738</v>
      </c>
      <c r="H12" s="155">
        <v>2784</v>
      </c>
      <c r="I12" s="155">
        <v>3261</v>
      </c>
      <c r="J12" s="155">
        <v>3198</v>
      </c>
      <c r="K12" s="155">
        <v>3651</v>
      </c>
      <c r="L12" s="155">
        <v>4250</v>
      </c>
      <c r="M12" s="155">
        <v>4008</v>
      </c>
      <c r="N12" s="155">
        <v>3279</v>
      </c>
      <c r="O12" s="155">
        <v>4193</v>
      </c>
      <c r="P12" s="155">
        <v>3185</v>
      </c>
      <c r="Q12" s="1110">
        <v>2115</v>
      </c>
      <c r="R12" s="506"/>
      <c r="S12" s="503"/>
    </row>
    <row r="13" spans="1:19" s="497" customFormat="1" ht="11.25" customHeight="1" x14ac:dyDescent="0.2">
      <c r="A13" s="503"/>
      <c r="B13" s="504"/>
      <c r="C13" s="505"/>
      <c r="D13" s="428" t="s">
        <v>189</v>
      </c>
      <c r="E13" s="155">
        <v>1905</v>
      </c>
      <c r="F13" s="155">
        <v>1631</v>
      </c>
      <c r="G13" s="155">
        <v>1400</v>
      </c>
      <c r="H13" s="155">
        <v>1366</v>
      </c>
      <c r="I13" s="155">
        <v>1344</v>
      </c>
      <c r="J13" s="155">
        <v>1240</v>
      </c>
      <c r="K13" s="155">
        <v>2220</v>
      </c>
      <c r="L13" s="155">
        <v>3758</v>
      </c>
      <c r="M13" s="155">
        <v>9343</v>
      </c>
      <c r="N13" s="155">
        <v>4412</v>
      </c>
      <c r="O13" s="155">
        <v>3572</v>
      </c>
      <c r="P13" s="155">
        <v>1964</v>
      </c>
      <c r="Q13" s="1110">
        <v>1761</v>
      </c>
      <c r="R13" s="506"/>
      <c r="S13" s="503"/>
    </row>
    <row r="14" spans="1:19" s="497" customFormat="1" ht="11.25" customHeight="1" x14ac:dyDescent="0.2">
      <c r="A14" s="503"/>
      <c r="B14" s="504"/>
      <c r="C14" s="505"/>
      <c r="D14" s="428" t="s">
        <v>129</v>
      </c>
      <c r="E14" s="155">
        <v>997</v>
      </c>
      <c r="F14" s="155">
        <v>1076</v>
      </c>
      <c r="G14" s="155">
        <v>886</v>
      </c>
      <c r="H14" s="155">
        <v>855</v>
      </c>
      <c r="I14" s="155">
        <v>971</v>
      </c>
      <c r="J14" s="155">
        <v>766</v>
      </c>
      <c r="K14" s="155">
        <v>1225</v>
      </c>
      <c r="L14" s="155">
        <v>1314</v>
      </c>
      <c r="M14" s="155">
        <v>1418</v>
      </c>
      <c r="N14" s="155">
        <v>1007</v>
      </c>
      <c r="O14" s="155">
        <v>1512</v>
      </c>
      <c r="P14" s="155">
        <v>895</v>
      </c>
      <c r="Q14" s="1110">
        <v>1054</v>
      </c>
      <c r="R14" s="506"/>
      <c r="S14" s="503"/>
    </row>
    <row r="15" spans="1:19" s="497" customFormat="1" ht="11.25" customHeight="1" x14ac:dyDescent="0.2">
      <c r="A15" s="503"/>
      <c r="B15" s="504"/>
      <c r="C15" s="505"/>
      <c r="D15" s="428" t="s">
        <v>130</v>
      </c>
      <c r="E15" s="155">
        <v>1233</v>
      </c>
      <c r="F15" s="155">
        <v>1121</v>
      </c>
      <c r="G15" s="155">
        <v>1125</v>
      </c>
      <c r="H15" s="155">
        <v>1095</v>
      </c>
      <c r="I15" s="155">
        <v>1252</v>
      </c>
      <c r="J15" s="155">
        <v>1182</v>
      </c>
      <c r="K15" s="155">
        <v>1688</v>
      </c>
      <c r="L15" s="155">
        <v>1558</v>
      </c>
      <c r="M15" s="155">
        <v>1494</v>
      </c>
      <c r="N15" s="155">
        <v>918</v>
      </c>
      <c r="O15" s="155">
        <v>1676</v>
      </c>
      <c r="P15" s="155">
        <v>1167</v>
      </c>
      <c r="Q15" s="1110">
        <v>1030</v>
      </c>
      <c r="R15" s="506"/>
      <c r="S15" s="503"/>
    </row>
    <row r="16" spans="1:19" s="511" customFormat="1" ht="15" customHeight="1" x14ac:dyDescent="0.2">
      <c r="A16" s="507"/>
      <c r="B16" s="508"/>
      <c r="C16" s="1501" t="s">
        <v>615</v>
      </c>
      <c r="D16" s="1501"/>
      <c r="E16" s="509"/>
      <c r="F16" s="509"/>
      <c r="G16" s="509"/>
      <c r="H16" s="509"/>
      <c r="I16" s="509"/>
      <c r="J16" s="509"/>
      <c r="K16" s="509"/>
      <c r="L16" s="509"/>
      <c r="M16" s="509"/>
      <c r="N16" s="509"/>
      <c r="O16" s="509"/>
      <c r="P16" s="509"/>
      <c r="Q16" s="1111"/>
      <c r="R16" s="510"/>
      <c r="S16" s="507"/>
    </row>
    <row r="17" spans="1:19" s="497" customFormat="1" ht="12" customHeight="1" x14ac:dyDescent="0.2">
      <c r="A17" s="503"/>
      <c r="B17" s="504"/>
      <c r="C17" s="505"/>
      <c r="D17" s="92" t="s">
        <v>641</v>
      </c>
      <c r="E17" s="155">
        <v>5203</v>
      </c>
      <c r="F17" s="155">
        <v>4794</v>
      </c>
      <c r="G17" s="155">
        <v>4807</v>
      </c>
      <c r="H17" s="155">
        <v>4180</v>
      </c>
      <c r="I17" s="155">
        <v>4220</v>
      </c>
      <c r="J17" s="155">
        <v>4094</v>
      </c>
      <c r="K17" s="155">
        <v>5333</v>
      </c>
      <c r="L17" s="155">
        <v>6366</v>
      </c>
      <c r="M17" s="155">
        <v>5835</v>
      </c>
      <c r="N17" s="155">
        <v>3953</v>
      </c>
      <c r="O17" s="155">
        <v>6434</v>
      </c>
      <c r="P17" s="155">
        <v>4789</v>
      </c>
      <c r="Q17" s="1110" t="s">
        <v>356</v>
      </c>
      <c r="R17" s="506"/>
      <c r="S17" s="503"/>
    </row>
    <row r="18" spans="1:19" s="497" customFormat="1" ht="12" customHeight="1" x14ac:dyDescent="0.2">
      <c r="A18" s="503"/>
      <c r="B18" s="504"/>
      <c r="C18" s="505"/>
      <c r="D18" s="92" t="s">
        <v>642</v>
      </c>
      <c r="E18" s="155">
        <v>3620</v>
      </c>
      <c r="F18" s="155">
        <v>3399</v>
      </c>
      <c r="G18" s="155">
        <v>3356</v>
      </c>
      <c r="H18" s="155">
        <v>2894</v>
      </c>
      <c r="I18" s="155">
        <v>3150</v>
      </c>
      <c r="J18" s="155">
        <v>3500</v>
      </c>
      <c r="K18" s="155">
        <v>3618</v>
      </c>
      <c r="L18" s="155">
        <v>4245</v>
      </c>
      <c r="M18" s="155">
        <v>4148</v>
      </c>
      <c r="N18" s="155">
        <v>3639</v>
      </c>
      <c r="O18" s="155">
        <v>4353</v>
      </c>
      <c r="P18" s="155">
        <v>3514</v>
      </c>
      <c r="Q18" s="1110" t="s">
        <v>356</v>
      </c>
      <c r="R18" s="506"/>
      <c r="S18" s="503"/>
    </row>
    <row r="19" spans="1:19" s="497" customFormat="1" ht="12" customHeight="1" x14ac:dyDescent="0.2">
      <c r="A19" s="503"/>
      <c r="B19" s="504"/>
      <c r="C19" s="505"/>
      <c r="D19" s="92" t="s">
        <v>643</v>
      </c>
      <c r="E19" s="155">
        <v>2919</v>
      </c>
      <c r="F19" s="155">
        <v>2916</v>
      </c>
      <c r="G19" s="155">
        <v>2814</v>
      </c>
      <c r="H19" s="155">
        <v>2775</v>
      </c>
      <c r="I19" s="155">
        <v>2594</v>
      </c>
      <c r="J19" s="155">
        <v>2166</v>
      </c>
      <c r="K19" s="155">
        <v>3050</v>
      </c>
      <c r="L19" s="155">
        <v>3930</v>
      </c>
      <c r="M19" s="155">
        <v>5010</v>
      </c>
      <c r="N19" s="155">
        <v>3001</v>
      </c>
      <c r="O19" s="155">
        <v>4145</v>
      </c>
      <c r="P19" s="155">
        <v>3022</v>
      </c>
      <c r="Q19" s="1110" t="s">
        <v>356</v>
      </c>
      <c r="R19" s="506"/>
      <c r="S19" s="503"/>
    </row>
    <row r="20" spans="1:19" s="497" customFormat="1" ht="12" customHeight="1" x14ac:dyDescent="0.2">
      <c r="A20" s="503"/>
      <c r="B20" s="504"/>
      <c r="C20" s="505"/>
      <c r="D20" s="92" t="s">
        <v>644</v>
      </c>
      <c r="E20" s="155">
        <v>2421</v>
      </c>
      <c r="F20" s="155">
        <v>2262</v>
      </c>
      <c r="G20" s="155">
        <v>2191</v>
      </c>
      <c r="H20" s="155">
        <v>2610</v>
      </c>
      <c r="I20" s="155">
        <v>1900</v>
      </c>
      <c r="J20" s="155">
        <v>1937</v>
      </c>
      <c r="K20" s="155">
        <v>2524</v>
      </c>
      <c r="L20" s="155">
        <v>3407</v>
      </c>
      <c r="M20" s="155">
        <v>5571</v>
      </c>
      <c r="N20" s="155">
        <v>3131</v>
      </c>
      <c r="O20" s="155">
        <v>3709</v>
      </c>
      <c r="P20" s="155">
        <v>2545</v>
      </c>
      <c r="Q20" s="1110" t="s">
        <v>356</v>
      </c>
      <c r="R20" s="506"/>
      <c r="S20" s="503"/>
    </row>
    <row r="21" spans="1:19" s="497" customFormat="1" ht="11.25" customHeight="1" x14ac:dyDescent="0.2">
      <c r="A21" s="503"/>
      <c r="B21" s="504"/>
      <c r="C21" s="505"/>
      <c r="D21" s="92" t="s">
        <v>645</v>
      </c>
      <c r="E21" s="155">
        <v>2288</v>
      </c>
      <c r="F21" s="155">
        <v>2128</v>
      </c>
      <c r="G21" s="155">
        <v>2130</v>
      </c>
      <c r="H21" s="155">
        <v>2050</v>
      </c>
      <c r="I21" s="155">
        <v>2117</v>
      </c>
      <c r="J21" s="155">
        <v>2059</v>
      </c>
      <c r="K21" s="155">
        <v>2589</v>
      </c>
      <c r="L21" s="155">
        <v>2846</v>
      </c>
      <c r="M21" s="155">
        <v>2390</v>
      </c>
      <c r="N21" s="155">
        <v>1768</v>
      </c>
      <c r="O21" s="155">
        <v>2820</v>
      </c>
      <c r="P21" s="155">
        <v>2213</v>
      </c>
      <c r="Q21" s="1110" t="s">
        <v>356</v>
      </c>
      <c r="R21" s="506"/>
      <c r="S21" s="503"/>
    </row>
    <row r="22" spans="1:19" s="497" customFormat="1" ht="15" customHeight="1" x14ac:dyDescent="0.2">
      <c r="A22" s="503"/>
      <c r="B22" s="504"/>
      <c r="C22" s="1501" t="s">
        <v>616</v>
      </c>
      <c r="D22" s="1501"/>
      <c r="E22" s="502">
        <v>4901</v>
      </c>
      <c r="F22" s="502">
        <v>4624</v>
      </c>
      <c r="G22" s="502">
        <v>4686</v>
      </c>
      <c r="H22" s="502">
        <v>4082</v>
      </c>
      <c r="I22" s="502">
        <v>5118</v>
      </c>
      <c r="J22" s="502">
        <v>5772</v>
      </c>
      <c r="K22" s="502">
        <v>8717</v>
      </c>
      <c r="L22" s="502">
        <v>6830</v>
      </c>
      <c r="M22" s="502">
        <v>5186</v>
      </c>
      <c r="N22" s="502">
        <v>3590</v>
      </c>
      <c r="O22" s="502">
        <v>5893</v>
      </c>
      <c r="P22" s="502">
        <v>4794</v>
      </c>
      <c r="Q22" s="502" t="s">
        <v>356</v>
      </c>
      <c r="R22" s="506"/>
      <c r="S22" s="503"/>
    </row>
    <row r="23" spans="1:19" s="511" customFormat="1" ht="12" customHeight="1" x14ac:dyDescent="0.2">
      <c r="A23" s="507"/>
      <c r="B23" s="508"/>
      <c r="C23" s="1501" t="s">
        <v>617</v>
      </c>
      <c r="D23" s="1501"/>
      <c r="E23" s="502">
        <v>37749</v>
      </c>
      <c r="F23" s="502">
        <v>35309</v>
      </c>
      <c r="G23" s="502">
        <v>33835</v>
      </c>
      <c r="H23" s="502">
        <v>34580</v>
      </c>
      <c r="I23" s="502">
        <v>34778</v>
      </c>
      <c r="J23" s="502">
        <v>35097</v>
      </c>
      <c r="K23" s="502">
        <v>45164</v>
      </c>
      <c r="L23" s="502">
        <v>45863</v>
      </c>
      <c r="M23" s="502">
        <v>48620</v>
      </c>
      <c r="N23" s="502">
        <v>37201</v>
      </c>
      <c r="O23" s="502">
        <v>49075</v>
      </c>
      <c r="P23" s="502">
        <v>36255</v>
      </c>
      <c r="Q23" s="502" t="s">
        <v>356</v>
      </c>
      <c r="R23" s="512"/>
      <c r="S23" s="507"/>
    </row>
    <row r="24" spans="1:19" s="497" customFormat="1" ht="12.75" customHeight="1" x14ac:dyDescent="0.2">
      <c r="A24" s="503"/>
      <c r="B24" s="513"/>
      <c r="C24" s="505"/>
      <c r="D24" s="434" t="s">
        <v>618</v>
      </c>
      <c r="E24" s="155">
        <v>2182</v>
      </c>
      <c r="F24" s="155">
        <v>1629</v>
      </c>
      <c r="G24" s="155">
        <v>1177</v>
      </c>
      <c r="H24" s="155">
        <v>1349</v>
      </c>
      <c r="I24" s="155">
        <v>1640</v>
      </c>
      <c r="J24" s="155">
        <v>1456</v>
      </c>
      <c r="K24" s="155">
        <v>1439</v>
      </c>
      <c r="L24" s="155">
        <v>2712</v>
      </c>
      <c r="M24" s="155">
        <v>2559</v>
      </c>
      <c r="N24" s="155">
        <v>1644</v>
      </c>
      <c r="O24" s="155">
        <v>2071</v>
      </c>
      <c r="P24" s="155">
        <v>1391</v>
      </c>
      <c r="Q24" s="1110" t="s">
        <v>356</v>
      </c>
      <c r="R24" s="506"/>
      <c r="S24" s="503"/>
    </row>
    <row r="25" spans="1:19" s="497" customFormat="1" ht="11.25" customHeight="1" x14ac:dyDescent="0.2">
      <c r="A25" s="503"/>
      <c r="B25" s="513"/>
      <c r="C25" s="505"/>
      <c r="D25" s="434" t="s">
        <v>619</v>
      </c>
      <c r="E25" s="155">
        <v>8008</v>
      </c>
      <c r="F25" s="155">
        <v>7287</v>
      </c>
      <c r="G25" s="155">
        <v>7002</v>
      </c>
      <c r="H25" s="155">
        <v>6272</v>
      </c>
      <c r="I25" s="155">
        <v>6674</v>
      </c>
      <c r="J25" s="155">
        <v>6375</v>
      </c>
      <c r="K25" s="155">
        <v>7653</v>
      </c>
      <c r="L25" s="155">
        <v>8763</v>
      </c>
      <c r="M25" s="155">
        <v>7896</v>
      </c>
      <c r="N25" s="155">
        <v>7426</v>
      </c>
      <c r="O25" s="155">
        <v>9885</v>
      </c>
      <c r="P25" s="155">
        <v>7602</v>
      </c>
      <c r="Q25" s="1110" t="s">
        <v>356</v>
      </c>
      <c r="R25" s="506"/>
      <c r="S25" s="503"/>
    </row>
    <row r="26" spans="1:19" s="497" customFormat="1" ht="11.25" customHeight="1" x14ac:dyDescent="0.2">
      <c r="A26" s="503"/>
      <c r="B26" s="513"/>
      <c r="C26" s="505"/>
      <c r="D26" s="434" t="s">
        <v>161</v>
      </c>
      <c r="E26" s="155">
        <v>27372</v>
      </c>
      <c r="F26" s="155">
        <v>26248</v>
      </c>
      <c r="G26" s="155">
        <v>25507</v>
      </c>
      <c r="H26" s="155">
        <v>26827</v>
      </c>
      <c r="I26" s="155">
        <v>26361</v>
      </c>
      <c r="J26" s="155">
        <v>27159</v>
      </c>
      <c r="K26" s="155">
        <v>35849</v>
      </c>
      <c r="L26" s="155">
        <v>34179</v>
      </c>
      <c r="M26" s="155">
        <v>37947</v>
      </c>
      <c r="N26" s="155">
        <v>27983</v>
      </c>
      <c r="O26" s="155">
        <v>36822</v>
      </c>
      <c r="P26" s="155">
        <v>27035</v>
      </c>
      <c r="Q26" s="1110" t="s">
        <v>356</v>
      </c>
      <c r="R26" s="506"/>
      <c r="S26" s="503"/>
    </row>
    <row r="27" spans="1:19" s="497" customFormat="1" ht="11.25" customHeight="1" x14ac:dyDescent="0.2">
      <c r="A27" s="503"/>
      <c r="B27" s="513"/>
      <c r="C27" s="505"/>
      <c r="D27" s="434" t="s">
        <v>620</v>
      </c>
      <c r="E27" s="155">
        <v>187</v>
      </c>
      <c r="F27" s="155">
        <v>145</v>
      </c>
      <c r="G27" s="155">
        <v>149</v>
      </c>
      <c r="H27" s="155">
        <v>132</v>
      </c>
      <c r="I27" s="155">
        <v>103</v>
      </c>
      <c r="J27" s="155">
        <v>107</v>
      </c>
      <c r="K27" s="155">
        <v>222</v>
      </c>
      <c r="L27" s="155">
        <v>209</v>
      </c>
      <c r="M27" s="155">
        <v>218</v>
      </c>
      <c r="N27" s="155">
        <v>148</v>
      </c>
      <c r="O27" s="155">
        <v>297</v>
      </c>
      <c r="P27" s="155">
        <v>227</v>
      </c>
      <c r="Q27" s="1110" t="s">
        <v>356</v>
      </c>
      <c r="R27" s="506"/>
      <c r="S27" s="503"/>
    </row>
    <row r="28" spans="1:19" ht="10.5" customHeight="1" thickBot="1" x14ac:dyDescent="0.25">
      <c r="A28" s="2"/>
      <c r="B28" s="215"/>
      <c r="C28" s="514"/>
      <c r="D28" s="13"/>
      <c r="E28" s="650"/>
      <c r="F28" s="650"/>
      <c r="G28" s="650"/>
      <c r="H28" s="650"/>
      <c r="I28" s="498"/>
      <c r="J28" s="498"/>
      <c r="K28" s="498"/>
      <c r="L28" s="498"/>
      <c r="M28" s="498"/>
      <c r="N28" s="498"/>
      <c r="O28" s="498"/>
      <c r="P28" s="498"/>
      <c r="Q28" s="1112"/>
      <c r="R28" s="974"/>
      <c r="S28" s="2"/>
    </row>
    <row r="29" spans="1:19" ht="13.5" customHeight="1" thickBot="1" x14ac:dyDescent="0.25">
      <c r="A29" s="2"/>
      <c r="B29" s="215"/>
      <c r="C29" s="361" t="s">
        <v>212</v>
      </c>
      <c r="D29" s="500"/>
      <c r="E29" s="516"/>
      <c r="F29" s="516"/>
      <c r="G29" s="516"/>
      <c r="H29" s="516"/>
      <c r="I29" s="516"/>
      <c r="J29" s="516"/>
      <c r="K29" s="516"/>
      <c r="L29" s="516"/>
      <c r="M29" s="516"/>
      <c r="N29" s="516"/>
      <c r="O29" s="516"/>
      <c r="P29" s="516"/>
      <c r="Q29" s="1113"/>
      <c r="R29" s="974"/>
      <c r="S29" s="2"/>
    </row>
    <row r="30" spans="1:19" ht="9.75" customHeight="1" x14ac:dyDescent="0.2">
      <c r="A30" s="2"/>
      <c r="B30" s="215"/>
      <c r="C30" s="568" t="s">
        <v>77</v>
      </c>
      <c r="D30" s="13"/>
      <c r="E30" s="515"/>
      <c r="F30" s="515"/>
      <c r="G30" s="515"/>
      <c r="H30" s="515"/>
      <c r="I30" s="515"/>
      <c r="J30" s="515"/>
      <c r="K30" s="515"/>
      <c r="L30" s="515"/>
      <c r="M30" s="515"/>
      <c r="N30" s="515"/>
      <c r="O30" s="515"/>
      <c r="P30" s="517"/>
      <c r="Q30" s="517"/>
      <c r="R30" s="974"/>
      <c r="S30" s="2"/>
    </row>
    <row r="31" spans="1:19" ht="15" customHeight="1" x14ac:dyDescent="0.2">
      <c r="A31" s="2"/>
      <c r="B31" s="215"/>
      <c r="C31" s="1501" t="s">
        <v>67</v>
      </c>
      <c r="D31" s="1501"/>
      <c r="E31" s="502">
        <v>15030</v>
      </c>
      <c r="F31" s="502">
        <v>10983</v>
      </c>
      <c r="G31" s="502">
        <v>12857</v>
      </c>
      <c r="H31" s="502">
        <v>12393</v>
      </c>
      <c r="I31" s="502">
        <v>9880</v>
      </c>
      <c r="J31" s="502">
        <v>10411</v>
      </c>
      <c r="K31" s="502">
        <v>12064</v>
      </c>
      <c r="L31" s="502">
        <v>12833</v>
      </c>
      <c r="M31" s="502">
        <v>9409</v>
      </c>
      <c r="N31" s="502">
        <v>6171</v>
      </c>
      <c r="O31" s="502">
        <v>12515</v>
      </c>
      <c r="P31" s="502">
        <v>10805</v>
      </c>
      <c r="Q31" s="502">
        <v>12089</v>
      </c>
      <c r="R31" s="974"/>
      <c r="S31" s="2"/>
    </row>
    <row r="32" spans="1:19" ht="12" customHeight="1" x14ac:dyDescent="0.2">
      <c r="A32" s="2"/>
      <c r="B32" s="215"/>
      <c r="C32" s="439"/>
      <c r="D32" s="428" t="s">
        <v>185</v>
      </c>
      <c r="E32" s="155">
        <v>4105</v>
      </c>
      <c r="F32" s="155">
        <v>2717</v>
      </c>
      <c r="G32" s="155">
        <v>3370</v>
      </c>
      <c r="H32" s="155">
        <v>3543</v>
      </c>
      <c r="I32" s="155">
        <v>2646</v>
      </c>
      <c r="J32" s="155">
        <v>2219</v>
      </c>
      <c r="K32" s="155">
        <v>3884</v>
      </c>
      <c r="L32" s="155">
        <v>3621</v>
      </c>
      <c r="M32" s="155">
        <v>2383</v>
      </c>
      <c r="N32" s="155">
        <v>1542</v>
      </c>
      <c r="O32" s="155">
        <v>3628</v>
      </c>
      <c r="P32" s="155">
        <v>2606</v>
      </c>
      <c r="Q32" s="1110">
        <v>2904</v>
      </c>
      <c r="R32" s="974"/>
      <c r="S32" s="2"/>
    </row>
    <row r="33" spans="1:19" ht="12" customHeight="1" x14ac:dyDescent="0.2">
      <c r="A33" s="2"/>
      <c r="B33" s="215"/>
      <c r="C33" s="439"/>
      <c r="D33" s="428" t="s">
        <v>186</v>
      </c>
      <c r="E33" s="155">
        <v>4603</v>
      </c>
      <c r="F33" s="155">
        <v>3650</v>
      </c>
      <c r="G33" s="155">
        <v>4266</v>
      </c>
      <c r="H33" s="155">
        <v>4062</v>
      </c>
      <c r="I33" s="155">
        <v>3244</v>
      </c>
      <c r="J33" s="155">
        <v>4328</v>
      </c>
      <c r="K33" s="155">
        <v>4322</v>
      </c>
      <c r="L33" s="155">
        <v>4562</v>
      </c>
      <c r="M33" s="155">
        <v>3249</v>
      </c>
      <c r="N33" s="155">
        <v>2295</v>
      </c>
      <c r="O33" s="155">
        <v>4448</v>
      </c>
      <c r="P33" s="155">
        <v>3219</v>
      </c>
      <c r="Q33" s="1110">
        <v>2567</v>
      </c>
      <c r="R33" s="974"/>
      <c r="S33" s="2"/>
    </row>
    <row r="34" spans="1:19" ht="12" customHeight="1" x14ac:dyDescent="0.2">
      <c r="A34" s="2"/>
      <c r="B34" s="215"/>
      <c r="C34" s="439"/>
      <c r="D34" s="428" t="s">
        <v>614</v>
      </c>
      <c r="E34" s="155">
        <v>2366</v>
      </c>
      <c r="F34" s="155">
        <v>1532</v>
      </c>
      <c r="G34" s="155">
        <v>1922</v>
      </c>
      <c r="H34" s="155">
        <v>2357</v>
      </c>
      <c r="I34" s="155">
        <v>2230</v>
      </c>
      <c r="J34" s="155">
        <v>1984</v>
      </c>
      <c r="K34" s="155">
        <v>2208</v>
      </c>
      <c r="L34" s="155">
        <v>2609</v>
      </c>
      <c r="M34" s="155">
        <v>2003</v>
      </c>
      <c r="N34" s="155">
        <v>1417</v>
      </c>
      <c r="O34" s="155">
        <v>2088</v>
      </c>
      <c r="P34" s="155">
        <v>1889</v>
      </c>
      <c r="Q34" s="1110">
        <v>3405</v>
      </c>
      <c r="R34" s="974"/>
      <c r="S34" s="2"/>
    </row>
    <row r="35" spans="1:19" ht="12" customHeight="1" x14ac:dyDescent="0.2">
      <c r="A35" s="2"/>
      <c r="B35" s="215"/>
      <c r="C35" s="439"/>
      <c r="D35" s="428" t="s">
        <v>188</v>
      </c>
      <c r="E35" s="155">
        <v>1446</v>
      </c>
      <c r="F35" s="155">
        <v>1241</v>
      </c>
      <c r="G35" s="155">
        <v>1592</v>
      </c>
      <c r="H35" s="155">
        <v>1221</v>
      </c>
      <c r="I35" s="155">
        <v>789</v>
      </c>
      <c r="J35" s="155">
        <v>1140</v>
      </c>
      <c r="K35" s="155">
        <v>928</v>
      </c>
      <c r="L35" s="155">
        <v>1080</v>
      </c>
      <c r="M35" s="155">
        <v>1027</v>
      </c>
      <c r="N35" s="155">
        <v>514</v>
      </c>
      <c r="O35" s="155">
        <v>1222</v>
      </c>
      <c r="P35" s="155">
        <v>1254</v>
      </c>
      <c r="Q35" s="1110">
        <v>1017</v>
      </c>
      <c r="R35" s="974"/>
      <c r="S35" s="2"/>
    </row>
    <row r="36" spans="1:19" ht="12" customHeight="1" x14ac:dyDescent="0.2">
      <c r="A36" s="2"/>
      <c r="B36" s="215"/>
      <c r="C36" s="439"/>
      <c r="D36" s="428" t="s">
        <v>189</v>
      </c>
      <c r="E36" s="155">
        <v>2009</v>
      </c>
      <c r="F36" s="155">
        <v>1319</v>
      </c>
      <c r="G36" s="155">
        <v>1151</v>
      </c>
      <c r="H36" s="155">
        <v>661</v>
      </c>
      <c r="I36" s="155">
        <v>447</v>
      </c>
      <c r="J36" s="155">
        <v>291</v>
      </c>
      <c r="K36" s="155">
        <v>368</v>
      </c>
      <c r="L36" s="155">
        <v>346</v>
      </c>
      <c r="M36" s="155">
        <v>377</v>
      </c>
      <c r="N36" s="155">
        <v>157</v>
      </c>
      <c r="O36" s="155">
        <v>701</v>
      </c>
      <c r="P36" s="155">
        <v>1428</v>
      </c>
      <c r="Q36" s="1110">
        <v>1774</v>
      </c>
      <c r="R36" s="974"/>
      <c r="S36" s="2"/>
    </row>
    <row r="37" spans="1:19" ht="12" customHeight="1" x14ac:dyDescent="0.2">
      <c r="A37" s="2"/>
      <c r="B37" s="215"/>
      <c r="C37" s="439"/>
      <c r="D37" s="428" t="s">
        <v>129</v>
      </c>
      <c r="E37" s="155">
        <v>236</v>
      </c>
      <c r="F37" s="155">
        <v>259</v>
      </c>
      <c r="G37" s="155">
        <v>246</v>
      </c>
      <c r="H37" s="155">
        <v>234</v>
      </c>
      <c r="I37" s="155">
        <v>262</v>
      </c>
      <c r="J37" s="155">
        <v>215</v>
      </c>
      <c r="K37" s="155">
        <v>167</v>
      </c>
      <c r="L37" s="155">
        <v>300</v>
      </c>
      <c r="M37" s="155">
        <v>148</v>
      </c>
      <c r="N37" s="155">
        <v>123</v>
      </c>
      <c r="O37" s="155">
        <v>183</v>
      </c>
      <c r="P37" s="155">
        <v>152</v>
      </c>
      <c r="Q37" s="1110">
        <v>182</v>
      </c>
      <c r="R37" s="974"/>
      <c r="S37" s="2"/>
    </row>
    <row r="38" spans="1:19" ht="12" customHeight="1" x14ac:dyDescent="0.2">
      <c r="A38" s="2"/>
      <c r="B38" s="215"/>
      <c r="C38" s="439"/>
      <c r="D38" s="428" t="s">
        <v>130</v>
      </c>
      <c r="E38" s="155">
        <v>265</v>
      </c>
      <c r="F38" s="155">
        <v>265</v>
      </c>
      <c r="G38" s="155">
        <v>310</v>
      </c>
      <c r="H38" s="155">
        <v>315</v>
      </c>
      <c r="I38" s="155">
        <v>262</v>
      </c>
      <c r="J38" s="155">
        <v>234</v>
      </c>
      <c r="K38" s="155">
        <v>187</v>
      </c>
      <c r="L38" s="155">
        <v>315</v>
      </c>
      <c r="M38" s="155">
        <v>222</v>
      </c>
      <c r="N38" s="155">
        <v>123</v>
      </c>
      <c r="O38" s="155">
        <v>245</v>
      </c>
      <c r="P38" s="155">
        <v>257</v>
      </c>
      <c r="Q38" s="1110">
        <v>240</v>
      </c>
      <c r="R38" s="974"/>
      <c r="S38" s="2"/>
    </row>
    <row r="39" spans="1:19" ht="15" customHeight="1" x14ac:dyDescent="0.2">
      <c r="A39" s="2"/>
      <c r="B39" s="215"/>
      <c r="C39" s="439"/>
      <c r="D39" s="434" t="s">
        <v>618</v>
      </c>
      <c r="E39" s="155">
        <v>658</v>
      </c>
      <c r="F39" s="155">
        <v>843</v>
      </c>
      <c r="G39" s="155">
        <v>964</v>
      </c>
      <c r="H39" s="155">
        <v>442</v>
      </c>
      <c r="I39" s="155">
        <v>295</v>
      </c>
      <c r="J39" s="155">
        <v>374</v>
      </c>
      <c r="K39" s="155">
        <v>325</v>
      </c>
      <c r="L39" s="155">
        <v>462</v>
      </c>
      <c r="M39" s="155">
        <v>598</v>
      </c>
      <c r="N39" s="155">
        <v>173</v>
      </c>
      <c r="O39" s="155">
        <v>860</v>
      </c>
      <c r="P39" s="155">
        <v>355</v>
      </c>
      <c r="Q39" s="1110" t="s">
        <v>356</v>
      </c>
      <c r="R39" s="974"/>
      <c r="S39" s="2"/>
    </row>
    <row r="40" spans="1:19" ht="12" customHeight="1" x14ac:dyDescent="0.2">
      <c r="A40" s="2"/>
      <c r="B40" s="215"/>
      <c r="C40" s="439"/>
      <c r="D40" s="434" t="s">
        <v>619</v>
      </c>
      <c r="E40" s="155">
        <v>4005</v>
      </c>
      <c r="F40" s="155">
        <v>2729</v>
      </c>
      <c r="G40" s="155">
        <v>3306</v>
      </c>
      <c r="H40" s="155">
        <v>3287</v>
      </c>
      <c r="I40" s="155">
        <v>2776</v>
      </c>
      <c r="J40" s="155">
        <v>2227</v>
      </c>
      <c r="K40" s="155">
        <v>3133</v>
      </c>
      <c r="L40" s="155">
        <v>3906</v>
      </c>
      <c r="M40" s="155">
        <v>2578</v>
      </c>
      <c r="N40" s="155">
        <v>1541</v>
      </c>
      <c r="O40" s="155">
        <v>3213</v>
      </c>
      <c r="P40" s="155">
        <v>2958</v>
      </c>
      <c r="Q40" s="1110" t="s">
        <v>356</v>
      </c>
      <c r="R40" s="974"/>
      <c r="S40" s="2"/>
    </row>
    <row r="41" spans="1:19" ht="12" customHeight="1" x14ac:dyDescent="0.2">
      <c r="A41" s="2"/>
      <c r="B41" s="215"/>
      <c r="C41" s="439"/>
      <c r="D41" s="434" t="s">
        <v>161</v>
      </c>
      <c r="E41" s="155">
        <v>10366</v>
      </c>
      <c r="F41" s="155">
        <v>7411</v>
      </c>
      <c r="G41" s="155">
        <v>8587</v>
      </c>
      <c r="H41" s="155">
        <v>8664</v>
      </c>
      <c r="I41" s="155">
        <v>6809</v>
      </c>
      <c r="J41" s="155">
        <v>7810</v>
      </c>
      <c r="K41" s="155">
        <v>8606</v>
      </c>
      <c r="L41" s="155">
        <v>8465</v>
      </c>
      <c r="M41" s="155">
        <v>6233</v>
      </c>
      <c r="N41" s="155">
        <v>4457</v>
      </c>
      <c r="O41" s="155">
        <v>8442</v>
      </c>
      <c r="P41" s="155">
        <v>7492</v>
      </c>
      <c r="Q41" s="1110" t="s">
        <v>356</v>
      </c>
      <c r="R41" s="974"/>
      <c r="S41" s="2"/>
    </row>
    <row r="42" spans="1:19" ht="11.25" customHeight="1" x14ac:dyDescent="0.2">
      <c r="A42" s="2"/>
      <c r="B42" s="215"/>
      <c r="C42" s="439"/>
      <c r="D42" s="434" t="s">
        <v>620</v>
      </c>
      <c r="E42" s="696">
        <v>1</v>
      </c>
      <c r="F42" s="696">
        <v>0</v>
      </c>
      <c r="G42" s="696">
        <v>0</v>
      </c>
      <c r="H42" s="696">
        <v>0</v>
      </c>
      <c r="I42" s="696">
        <v>0</v>
      </c>
      <c r="J42" s="696">
        <v>0</v>
      </c>
      <c r="K42" s="696">
        <v>0</v>
      </c>
      <c r="L42" s="696">
        <v>0</v>
      </c>
      <c r="M42" s="696">
        <v>0</v>
      </c>
      <c r="N42" s="696">
        <v>0</v>
      </c>
      <c r="O42" s="696">
        <v>0</v>
      </c>
      <c r="P42" s="696">
        <v>0</v>
      </c>
      <c r="Q42" s="1114" t="s">
        <v>356</v>
      </c>
      <c r="R42" s="974"/>
      <c r="S42" s="2"/>
    </row>
    <row r="43" spans="1:19" ht="15" customHeight="1" x14ac:dyDescent="0.2">
      <c r="A43" s="2"/>
      <c r="B43" s="215"/>
      <c r="C43" s="1389" t="s">
        <v>621</v>
      </c>
      <c r="D43" s="1389"/>
      <c r="E43" s="146"/>
      <c r="F43" s="155"/>
      <c r="G43" s="155"/>
      <c r="H43" s="155"/>
      <c r="I43" s="155"/>
      <c r="J43" s="155"/>
      <c r="K43" s="155"/>
      <c r="L43" s="155"/>
      <c r="M43" s="155"/>
      <c r="N43" s="155"/>
      <c r="O43" s="155"/>
      <c r="P43" s="155"/>
      <c r="Q43" s="1110"/>
      <c r="R43" s="974"/>
      <c r="S43" s="2"/>
    </row>
    <row r="44" spans="1:19" ht="12" customHeight="1" x14ac:dyDescent="0.2">
      <c r="A44" s="2"/>
      <c r="B44" s="215"/>
      <c r="C44" s="439"/>
      <c r="D44" s="658" t="s">
        <v>642</v>
      </c>
      <c r="E44" s="155">
        <v>1717</v>
      </c>
      <c r="F44" s="155">
        <v>1504</v>
      </c>
      <c r="G44" s="155">
        <v>1895</v>
      </c>
      <c r="H44" s="155">
        <v>1644</v>
      </c>
      <c r="I44" s="155">
        <v>1408</v>
      </c>
      <c r="J44" s="155">
        <v>2373</v>
      </c>
      <c r="K44" s="155">
        <v>1716</v>
      </c>
      <c r="L44" s="155">
        <v>1827</v>
      </c>
      <c r="M44" s="155">
        <v>1490</v>
      </c>
      <c r="N44" s="155">
        <v>1023</v>
      </c>
      <c r="O44" s="155">
        <v>2039</v>
      </c>
      <c r="P44" s="155">
        <v>1438</v>
      </c>
      <c r="Q44" s="1110" t="s">
        <v>356</v>
      </c>
      <c r="R44" s="974"/>
      <c r="S44" s="2"/>
    </row>
    <row r="45" spans="1:19" ht="12" customHeight="1" x14ac:dyDescent="0.2">
      <c r="A45" s="2"/>
      <c r="B45" s="215"/>
      <c r="C45" s="439"/>
      <c r="D45" s="658" t="s">
        <v>644</v>
      </c>
      <c r="E45" s="155">
        <v>1525</v>
      </c>
      <c r="F45" s="155">
        <v>1077</v>
      </c>
      <c r="G45" s="155">
        <v>1069</v>
      </c>
      <c r="H45" s="155">
        <v>1071</v>
      </c>
      <c r="I45" s="155">
        <v>656</v>
      </c>
      <c r="J45" s="155">
        <v>614</v>
      </c>
      <c r="K45" s="155">
        <v>959</v>
      </c>
      <c r="L45" s="155">
        <v>970</v>
      </c>
      <c r="M45" s="155">
        <v>622</v>
      </c>
      <c r="N45" s="155">
        <v>366</v>
      </c>
      <c r="O45" s="155">
        <v>740</v>
      </c>
      <c r="P45" s="155">
        <v>1101</v>
      </c>
      <c r="Q45" s="1110" t="s">
        <v>356</v>
      </c>
      <c r="R45" s="974"/>
      <c r="S45" s="2"/>
    </row>
    <row r="46" spans="1:19" ht="12" customHeight="1" x14ac:dyDescent="0.2">
      <c r="A46" s="2"/>
      <c r="B46" s="215"/>
      <c r="C46" s="439"/>
      <c r="D46" s="658" t="s">
        <v>646</v>
      </c>
      <c r="E46" s="155">
        <v>818</v>
      </c>
      <c r="F46" s="155">
        <v>647</v>
      </c>
      <c r="G46" s="155">
        <v>736</v>
      </c>
      <c r="H46" s="155">
        <v>593</v>
      </c>
      <c r="I46" s="155">
        <v>742</v>
      </c>
      <c r="J46" s="155">
        <v>464</v>
      </c>
      <c r="K46" s="155">
        <v>690</v>
      </c>
      <c r="L46" s="155">
        <v>743</v>
      </c>
      <c r="M46" s="155">
        <v>512</v>
      </c>
      <c r="N46" s="155">
        <v>362</v>
      </c>
      <c r="O46" s="155">
        <v>953</v>
      </c>
      <c r="P46" s="155">
        <v>785</v>
      </c>
      <c r="Q46" s="1110" t="s">
        <v>356</v>
      </c>
      <c r="R46" s="974"/>
      <c r="S46" s="2"/>
    </row>
    <row r="47" spans="1:19" ht="12" customHeight="1" x14ac:dyDescent="0.2">
      <c r="A47" s="2"/>
      <c r="B47" s="215"/>
      <c r="C47" s="439"/>
      <c r="D47" s="658" t="s">
        <v>643</v>
      </c>
      <c r="E47" s="155">
        <v>977</v>
      </c>
      <c r="F47" s="155">
        <v>784</v>
      </c>
      <c r="G47" s="155">
        <v>696</v>
      </c>
      <c r="H47" s="155">
        <v>576</v>
      </c>
      <c r="I47" s="155">
        <v>524</v>
      </c>
      <c r="J47" s="155">
        <v>447</v>
      </c>
      <c r="K47" s="155">
        <v>318</v>
      </c>
      <c r="L47" s="155">
        <v>406</v>
      </c>
      <c r="M47" s="155">
        <v>332</v>
      </c>
      <c r="N47" s="155">
        <v>214</v>
      </c>
      <c r="O47" s="155">
        <v>446</v>
      </c>
      <c r="P47" s="155">
        <v>697</v>
      </c>
      <c r="Q47" s="1110" t="s">
        <v>356</v>
      </c>
      <c r="R47" s="974"/>
      <c r="S47" s="2"/>
    </row>
    <row r="48" spans="1:19" ht="12" customHeight="1" x14ac:dyDescent="0.2">
      <c r="A48" s="2"/>
      <c r="B48" s="215"/>
      <c r="C48" s="439"/>
      <c r="D48" s="658" t="s">
        <v>641</v>
      </c>
      <c r="E48" s="155">
        <v>921</v>
      </c>
      <c r="F48" s="155">
        <v>665</v>
      </c>
      <c r="G48" s="155">
        <v>1000</v>
      </c>
      <c r="H48" s="155">
        <v>928</v>
      </c>
      <c r="I48" s="155">
        <v>710</v>
      </c>
      <c r="J48" s="155">
        <v>685</v>
      </c>
      <c r="K48" s="155">
        <v>728</v>
      </c>
      <c r="L48" s="155">
        <v>779</v>
      </c>
      <c r="M48" s="155">
        <v>693</v>
      </c>
      <c r="N48" s="155">
        <v>490</v>
      </c>
      <c r="O48" s="155">
        <v>638</v>
      </c>
      <c r="P48" s="155">
        <v>676</v>
      </c>
      <c r="Q48" s="1110" t="s">
        <v>356</v>
      </c>
      <c r="R48" s="974"/>
      <c r="S48" s="2"/>
    </row>
    <row r="49" spans="1:19" ht="15" customHeight="1" x14ac:dyDescent="0.2">
      <c r="A49" s="2"/>
      <c r="B49" s="215"/>
      <c r="C49" s="1501" t="s">
        <v>622</v>
      </c>
      <c r="D49" s="1501"/>
      <c r="E49" s="437">
        <v>35.240328253223922</v>
      </c>
      <c r="F49" s="437">
        <v>27.503568477199309</v>
      </c>
      <c r="G49" s="437">
        <v>33.376599776745152</v>
      </c>
      <c r="H49" s="437">
        <v>32.054730743365582</v>
      </c>
      <c r="I49" s="437">
        <v>24.764387407258873</v>
      </c>
      <c r="J49" s="437">
        <v>25.474075705302308</v>
      </c>
      <c r="K49" s="437">
        <v>22.390081847033276</v>
      </c>
      <c r="L49" s="437">
        <v>24.354278556924069</v>
      </c>
      <c r="M49" s="437">
        <v>17.486897372040293</v>
      </c>
      <c r="N49" s="437">
        <v>15.128337133191144</v>
      </c>
      <c r="O49" s="437">
        <v>22.767792169989811</v>
      </c>
      <c r="P49" s="437">
        <v>26.322200297205779</v>
      </c>
      <c r="Q49" s="437">
        <v>30.586479101305535</v>
      </c>
      <c r="R49" s="974"/>
      <c r="S49" s="2"/>
    </row>
    <row r="50" spans="1:19" ht="11.25" customHeight="1" thickBot="1" x14ac:dyDescent="0.25">
      <c r="A50" s="2"/>
      <c r="B50" s="215"/>
      <c r="C50" s="518"/>
      <c r="D50" s="1388"/>
      <c r="E50" s="650"/>
      <c r="F50" s="650"/>
      <c r="G50" s="650"/>
      <c r="H50" s="650"/>
      <c r="I50" s="650"/>
      <c r="J50" s="650"/>
      <c r="K50" s="650"/>
      <c r="L50" s="650"/>
      <c r="M50" s="650"/>
      <c r="N50" s="650"/>
      <c r="O50" s="650"/>
      <c r="P50" s="498"/>
      <c r="Q50" s="1112"/>
      <c r="R50" s="974"/>
      <c r="S50" s="2"/>
    </row>
    <row r="51" spans="1:19" s="7" customFormat="1" ht="13.5" customHeight="1" thickBot="1" x14ac:dyDescent="0.25">
      <c r="A51" s="6"/>
      <c r="B51" s="214"/>
      <c r="C51" s="361" t="s">
        <v>213</v>
      </c>
      <c r="D51" s="500"/>
      <c r="E51" s="516"/>
      <c r="F51" s="516"/>
      <c r="G51" s="516"/>
      <c r="H51" s="516"/>
      <c r="I51" s="516"/>
      <c r="J51" s="516"/>
      <c r="K51" s="516"/>
      <c r="L51" s="516"/>
      <c r="M51" s="516"/>
      <c r="N51" s="516"/>
      <c r="O51" s="516"/>
      <c r="P51" s="516"/>
      <c r="Q51" s="1113"/>
      <c r="R51" s="974"/>
      <c r="S51" s="6"/>
    </row>
    <row r="52" spans="1:19" ht="9.75" customHeight="1" x14ac:dyDescent="0.2">
      <c r="A52" s="2"/>
      <c r="B52" s="215"/>
      <c r="C52" s="568" t="s">
        <v>77</v>
      </c>
      <c r="D52" s="519"/>
      <c r="E52" s="515"/>
      <c r="F52" s="515"/>
      <c r="G52" s="515"/>
      <c r="H52" s="515"/>
      <c r="I52" s="515"/>
      <c r="J52" s="515"/>
      <c r="K52" s="515"/>
      <c r="L52" s="515"/>
      <c r="M52" s="515"/>
      <c r="N52" s="515"/>
      <c r="O52" s="515"/>
      <c r="P52" s="517"/>
      <c r="Q52" s="517"/>
      <c r="R52" s="974"/>
      <c r="S52" s="2"/>
    </row>
    <row r="53" spans="1:19" ht="15" customHeight="1" x14ac:dyDescent="0.2">
      <c r="A53" s="2"/>
      <c r="B53" s="215"/>
      <c r="C53" s="1501" t="s">
        <v>67</v>
      </c>
      <c r="D53" s="1501"/>
      <c r="E53" s="502">
        <v>8774</v>
      </c>
      <c r="F53" s="502">
        <v>8125</v>
      </c>
      <c r="G53" s="502">
        <v>8169</v>
      </c>
      <c r="H53" s="502">
        <v>7218</v>
      </c>
      <c r="I53" s="502">
        <v>6480</v>
      </c>
      <c r="J53" s="502">
        <v>7022</v>
      </c>
      <c r="K53" s="502">
        <v>8298</v>
      </c>
      <c r="L53" s="502">
        <v>7709</v>
      </c>
      <c r="M53" s="502">
        <v>6788</v>
      </c>
      <c r="N53" s="502">
        <v>4444</v>
      </c>
      <c r="O53" s="502">
        <v>7709</v>
      </c>
      <c r="P53" s="502">
        <v>6830</v>
      </c>
      <c r="Q53" s="502">
        <v>8367</v>
      </c>
      <c r="R53" s="974"/>
      <c r="S53" s="2"/>
    </row>
    <row r="54" spans="1:19" ht="11.25" customHeight="1" x14ac:dyDescent="0.2">
      <c r="A54" s="2"/>
      <c r="B54" s="215"/>
      <c r="C54" s="439"/>
      <c r="D54" s="92" t="s">
        <v>618</v>
      </c>
      <c r="E54" s="174">
        <v>301</v>
      </c>
      <c r="F54" s="174">
        <v>452</v>
      </c>
      <c r="G54" s="174">
        <v>829</v>
      </c>
      <c r="H54" s="155">
        <v>288</v>
      </c>
      <c r="I54" s="155">
        <v>208</v>
      </c>
      <c r="J54" s="155">
        <v>211</v>
      </c>
      <c r="K54" s="155">
        <v>225</v>
      </c>
      <c r="L54" s="155">
        <v>224</v>
      </c>
      <c r="M54" s="155">
        <v>322</v>
      </c>
      <c r="N54" s="155">
        <v>139</v>
      </c>
      <c r="O54" s="155">
        <v>510</v>
      </c>
      <c r="P54" s="155">
        <v>198</v>
      </c>
      <c r="Q54" s="1110" t="s">
        <v>356</v>
      </c>
      <c r="R54" s="974"/>
      <c r="S54" s="2"/>
    </row>
    <row r="55" spans="1:19" ht="11.25" customHeight="1" x14ac:dyDescent="0.2">
      <c r="A55" s="2"/>
      <c r="B55" s="215"/>
      <c r="C55" s="439"/>
      <c r="D55" s="92" t="s">
        <v>619</v>
      </c>
      <c r="E55" s="174">
        <v>2377</v>
      </c>
      <c r="F55" s="174">
        <v>1924</v>
      </c>
      <c r="G55" s="174">
        <v>1867</v>
      </c>
      <c r="H55" s="155">
        <v>1775</v>
      </c>
      <c r="I55" s="155">
        <v>1575</v>
      </c>
      <c r="J55" s="155">
        <v>1429</v>
      </c>
      <c r="K55" s="155">
        <v>1751</v>
      </c>
      <c r="L55" s="155">
        <v>2327</v>
      </c>
      <c r="M55" s="155">
        <v>1876</v>
      </c>
      <c r="N55" s="155">
        <v>1102</v>
      </c>
      <c r="O55" s="155">
        <v>1701</v>
      </c>
      <c r="P55" s="155">
        <v>1567</v>
      </c>
      <c r="Q55" s="1110" t="s">
        <v>356</v>
      </c>
      <c r="R55" s="974"/>
      <c r="S55" s="2"/>
    </row>
    <row r="56" spans="1:19" ht="11.25" customHeight="1" x14ac:dyDescent="0.2">
      <c r="A56" s="2"/>
      <c r="B56" s="215"/>
      <c r="C56" s="439"/>
      <c r="D56" s="92" t="s">
        <v>161</v>
      </c>
      <c r="E56" s="174">
        <v>6096</v>
      </c>
      <c r="F56" s="174">
        <v>5749</v>
      </c>
      <c r="G56" s="174">
        <v>5473</v>
      </c>
      <c r="H56" s="155">
        <v>5155</v>
      </c>
      <c r="I56" s="155">
        <v>4697</v>
      </c>
      <c r="J56" s="155">
        <v>5382</v>
      </c>
      <c r="K56" s="155">
        <v>6322</v>
      </c>
      <c r="L56" s="155">
        <v>5158</v>
      </c>
      <c r="M56" s="155">
        <v>4590</v>
      </c>
      <c r="N56" s="155">
        <v>3203</v>
      </c>
      <c r="O56" s="155">
        <v>5498</v>
      </c>
      <c r="P56" s="155">
        <v>5065</v>
      </c>
      <c r="Q56" s="1110" t="s">
        <v>356</v>
      </c>
      <c r="R56" s="974"/>
      <c r="S56" s="2"/>
    </row>
    <row r="57" spans="1:19" ht="11.25" customHeight="1" x14ac:dyDescent="0.2">
      <c r="A57" s="2"/>
      <c r="B57" s="215"/>
      <c r="C57" s="439"/>
      <c r="D57" s="92" t="s">
        <v>620</v>
      </c>
      <c r="E57" s="696">
        <v>0</v>
      </c>
      <c r="F57" s="696">
        <v>0</v>
      </c>
      <c r="G57" s="696">
        <v>0</v>
      </c>
      <c r="H57" s="696">
        <v>0</v>
      </c>
      <c r="I57" s="696">
        <v>0</v>
      </c>
      <c r="J57" s="696">
        <v>0</v>
      </c>
      <c r="K57" s="696">
        <v>0</v>
      </c>
      <c r="L57" s="696">
        <v>0</v>
      </c>
      <c r="M57" s="696">
        <v>0</v>
      </c>
      <c r="N57" s="696">
        <v>0</v>
      </c>
      <c r="O57" s="696">
        <v>0</v>
      </c>
      <c r="P57" s="696">
        <v>0</v>
      </c>
      <c r="Q57" s="1114" t="s">
        <v>356</v>
      </c>
      <c r="R57" s="974"/>
      <c r="S57" s="2"/>
    </row>
    <row r="58" spans="1:19" ht="12.75" hidden="1" customHeight="1" x14ac:dyDescent="0.2">
      <c r="A58" s="2"/>
      <c r="B58" s="215"/>
      <c r="C58" s="439"/>
      <c r="D58" s="195" t="s">
        <v>185</v>
      </c>
      <c r="E58" s="155">
        <v>2626</v>
      </c>
      <c r="F58" s="155">
        <v>2434</v>
      </c>
      <c r="G58" s="155">
        <v>2636</v>
      </c>
      <c r="H58" s="155">
        <v>2402</v>
      </c>
      <c r="I58" s="155">
        <v>2204</v>
      </c>
      <c r="J58" s="155">
        <v>1707</v>
      </c>
      <c r="K58" s="155">
        <v>3086</v>
      </c>
      <c r="L58" s="155">
        <v>2648</v>
      </c>
      <c r="M58" s="155">
        <v>2203</v>
      </c>
      <c r="N58" s="155">
        <v>1522</v>
      </c>
      <c r="O58" s="155">
        <v>2569</v>
      </c>
      <c r="P58" s="155">
        <v>1915</v>
      </c>
      <c r="Q58" s="1110">
        <v>2361</v>
      </c>
      <c r="R58" s="974"/>
      <c r="S58" s="2"/>
    </row>
    <row r="59" spans="1:19" ht="12.75" hidden="1" customHeight="1" x14ac:dyDescent="0.2">
      <c r="A59" s="2"/>
      <c r="B59" s="215"/>
      <c r="C59" s="439"/>
      <c r="D59" s="195" t="s">
        <v>186</v>
      </c>
      <c r="E59" s="155">
        <v>2738</v>
      </c>
      <c r="F59" s="155">
        <v>2670</v>
      </c>
      <c r="G59" s="155">
        <v>2828</v>
      </c>
      <c r="H59" s="155">
        <v>2401</v>
      </c>
      <c r="I59" s="155">
        <v>2238</v>
      </c>
      <c r="J59" s="155">
        <v>2891</v>
      </c>
      <c r="K59" s="155">
        <v>3134</v>
      </c>
      <c r="L59" s="155">
        <v>2967</v>
      </c>
      <c r="M59" s="155">
        <v>2507</v>
      </c>
      <c r="N59" s="155">
        <v>1571</v>
      </c>
      <c r="O59" s="155">
        <v>3006</v>
      </c>
      <c r="P59" s="155">
        <v>2413</v>
      </c>
      <c r="Q59" s="1110" t="s">
        <v>356</v>
      </c>
      <c r="R59" s="974"/>
      <c r="S59" s="2"/>
    </row>
    <row r="60" spans="1:19" ht="12.75" hidden="1" customHeight="1" x14ac:dyDescent="0.2">
      <c r="A60" s="2"/>
      <c r="B60" s="215"/>
      <c r="C60" s="439"/>
      <c r="D60" s="195" t="s">
        <v>58</v>
      </c>
      <c r="E60" s="155">
        <v>835</v>
      </c>
      <c r="F60" s="155">
        <v>804</v>
      </c>
      <c r="G60" s="155">
        <v>849</v>
      </c>
      <c r="H60" s="155">
        <v>897</v>
      </c>
      <c r="I60" s="155">
        <v>845</v>
      </c>
      <c r="J60" s="155">
        <v>1193</v>
      </c>
      <c r="K60" s="155">
        <v>1053</v>
      </c>
      <c r="L60" s="155">
        <v>1028</v>
      </c>
      <c r="M60" s="155">
        <v>1075</v>
      </c>
      <c r="N60" s="155">
        <v>697</v>
      </c>
      <c r="O60" s="155">
        <v>1023</v>
      </c>
      <c r="P60" s="155">
        <v>879</v>
      </c>
      <c r="Q60" s="1110" t="s">
        <v>356</v>
      </c>
      <c r="R60" s="974"/>
      <c r="S60" s="2"/>
    </row>
    <row r="61" spans="1:19" ht="12.75" hidden="1" customHeight="1" x14ac:dyDescent="0.2">
      <c r="A61" s="2"/>
      <c r="B61" s="215"/>
      <c r="C61" s="439"/>
      <c r="D61" s="195" t="s">
        <v>188</v>
      </c>
      <c r="E61" s="155">
        <v>645</v>
      </c>
      <c r="F61" s="155">
        <v>738</v>
      </c>
      <c r="G61" s="155">
        <v>747</v>
      </c>
      <c r="H61" s="155">
        <v>670</v>
      </c>
      <c r="I61" s="155">
        <v>504</v>
      </c>
      <c r="J61" s="155">
        <v>787</v>
      </c>
      <c r="K61" s="155">
        <v>596</v>
      </c>
      <c r="L61" s="155">
        <v>562</v>
      </c>
      <c r="M61" s="155">
        <v>563</v>
      </c>
      <c r="N61" s="155">
        <v>334</v>
      </c>
      <c r="O61" s="155">
        <v>563</v>
      </c>
      <c r="P61" s="155">
        <v>473</v>
      </c>
      <c r="Q61" s="1110" t="s">
        <v>356</v>
      </c>
      <c r="R61" s="974"/>
      <c r="S61" s="2"/>
    </row>
    <row r="62" spans="1:19" ht="12.75" hidden="1" customHeight="1" x14ac:dyDescent="0.2">
      <c r="A62" s="2"/>
      <c r="B62" s="215"/>
      <c r="C62" s="439"/>
      <c r="D62" s="195" t="s">
        <v>189</v>
      </c>
      <c r="E62" s="155">
        <v>1568</v>
      </c>
      <c r="F62" s="155">
        <v>1105</v>
      </c>
      <c r="G62" s="155">
        <v>736</v>
      </c>
      <c r="H62" s="155">
        <v>468</v>
      </c>
      <c r="I62" s="155">
        <v>278</v>
      </c>
      <c r="J62" s="155">
        <v>183</v>
      </c>
      <c r="K62" s="155">
        <v>195</v>
      </c>
      <c r="L62" s="155">
        <v>156</v>
      </c>
      <c r="M62" s="155">
        <v>151</v>
      </c>
      <c r="N62" s="155">
        <v>113</v>
      </c>
      <c r="O62" s="155">
        <v>259</v>
      </c>
      <c r="P62" s="155">
        <v>879</v>
      </c>
      <c r="Q62" s="1110">
        <v>1504</v>
      </c>
      <c r="R62" s="974"/>
      <c r="S62" s="2"/>
    </row>
    <row r="63" spans="1:19" ht="12.75" hidden="1" customHeight="1" x14ac:dyDescent="0.2">
      <c r="A63" s="2"/>
      <c r="B63" s="215"/>
      <c r="C63" s="439"/>
      <c r="D63" s="195" t="s">
        <v>129</v>
      </c>
      <c r="E63" s="155">
        <v>195</v>
      </c>
      <c r="F63" s="155">
        <v>174</v>
      </c>
      <c r="G63" s="155">
        <v>163</v>
      </c>
      <c r="H63" s="155">
        <v>169</v>
      </c>
      <c r="I63" s="155">
        <v>216</v>
      </c>
      <c r="J63" s="155">
        <v>125</v>
      </c>
      <c r="K63" s="155">
        <v>134</v>
      </c>
      <c r="L63" s="155">
        <v>188</v>
      </c>
      <c r="M63" s="155">
        <v>136</v>
      </c>
      <c r="N63" s="155">
        <v>104</v>
      </c>
      <c r="O63" s="155">
        <v>154</v>
      </c>
      <c r="P63" s="155">
        <v>121</v>
      </c>
      <c r="Q63" s="1110">
        <v>166</v>
      </c>
      <c r="R63" s="974"/>
      <c r="S63" s="2"/>
    </row>
    <row r="64" spans="1:19" ht="12.75" hidden="1" customHeight="1" x14ac:dyDescent="0.2">
      <c r="A64" s="2"/>
      <c r="B64" s="215"/>
      <c r="C64" s="439"/>
      <c r="D64" s="195" t="s">
        <v>130</v>
      </c>
      <c r="E64" s="155">
        <v>167</v>
      </c>
      <c r="F64" s="155">
        <v>200</v>
      </c>
      <c r="G64" s="155">
        <v>210</v>
      </c>
      <c r="H64" s="155">
        <v>211</v>
      </c>
      <c r="I64" s="155">
        <v>195</v>
      </c>
      <c r="J64" s="155">
        <v>136</v>
      </c>
      <c r="K64" s="155">
        <v>100</v>
      </c>
      <c r="L64" s="155">
        <v>160</v>
      </c>
      <c r="M64" s="155">
        <v>153</v>
      </c>
      <c r="N64" s="155">
        <v>103</v>
      </c>
      <c r="O64" s="155">
        <v>135</v>
      </c>
      <c r="P64" s="155">
        <v>150</v>
      </c>
      <c r="Q64" s="1110">
        <v>151</v>
      </c>
      <c r="R64" s="974"/>
      <c r="S64" s="2"/>
    </row>
    <row r="65" spans="1:19" ht="15" customHeight="1" x14ac:dyDescent="0.2">
      <c r="A65" s="2"/>
      <c r="B65" s="215"/>
      <c r="C65" s="1501" t="s">
        <v>623</v>
      </c>
      <c r="D65" s="1501"/>
      <c r="E65" s="437">
        <v>58.37658017298736</v>
      </c>
      <c r="F65" s="437">
        <v>73.977965947373221</v>
      </c>
      <c r="G65" s="437">
        <v>63.537372637473752</v>
      </c>
      <c r="H65" s="437">
        <v>58.242556281771975</v>
      </c>
      <c r="I65" s="437">
        <v>65.587044534412954</v>
      </c>
      <c r="J65" s="437">
        <v>67.447891653059273</v>
      </c>
      <c r="K65" s="437">
        <v>68.783156498673733</v>
      </c>
      <c r="L65" s="437">
        <v>60.07169017377074</v>
      </c>
      <c r="M65" s="437">
        <v>72.143692209586561</v>
      </c>
      <c r="N65" s="437">
        <v>72.014260249554368</v>
      </c>
      <c r="O65" s="437">
        <v>61.598082301238513</v>
      </c>
      <c r="P65" s="437">
        <v>63.211476168440541</v>
      </c>
      <c r="Q65" s="437">
        <v>69.211680039705513</v>
      </c>
      <c r="R65" s="974"/>
      <c r="S65" s="2"/>
    </row>
    <row r="66" spans="1:19" ht="11.25" customHeight="1" x14ac:dyDescent="0.2">
      <c r="A66" s="2"/>
      <c r="B66" s="215"/>
      <c r="C66" s="439"/>
      <c r="D66" s="428" t="s">
        <v>185</v>
      </c>
      <c r="E66" s="175">
        <v>63.970767356881851</v>
      </c>
      <c r="F66" s="175">
        <v>89.584100110415903</v>
      </c>
      <c r="G66" s="175">
        <v>78.21958456973293</v>
      </c>
      <c r="H66" s="175">
        <v>67.795653401072542</v>
      </c>
      <c r="I66" s="175">
        <v>83.29554043839758</v>
      </c>
      <c r="J66" s="175">
        <v>76.926543488057689</v>
      </c>
      <c r="K66" s="175">
        <v>79.454170957775489</v>
      </c>
      <c r="L66" s="175">
        <v>73.12896989781828</v>
      </c>
      <c r="M66" s="175">
        <v>92.446496013428444</v>
      </c>
      <c r="N66" s="175">
        <v>98.702983138780809</v>
      </c>
      <c r="O66" s="175">
        <v>70.810363836824692</v>
      </c>
      <c r="P66" s="175">
        <v>73.484267075978522</v>
      </c>
      <c r="Q66" s="1115">
        <v>81.301652892561975</v>
      </c>
      <c r="R66" s="974"/>
      <c r="S66" s="147"/>
    </row>
    <row r="67" spans="1:19" ht="11.25" customHeight="1" x14ac:dyDescent="0.2">
      <c r="A67" s="2"/>
      <c r="B67" s="215"/>
      <c r="C67" s="439"/>
      <c r="D67" s="428" t="s">
        <v>186</v>
      </c>
      <c r="E67" s="175">
        <v>59.482945904844662</v>
      </c>
      <c r="F67" s="175">
        <v>73.150684931506845</v>
      </c>
      <c r="G67" s="175">
        <v>66.291608063759966</v>
      </c>
      <c r="H67" s="175">
        <v>59.108813392417524</v>
      </c>
      <c r="I67" s="175">
        <v>68.988902589395806</v>
      </c>
      <c r="J67" s="175">
        <v>66.797597042513871</v>
      </c>
      <c r="K67" s="175">
        <v>72.512725590004621</v>
      </c>
      <c r="L67" s="175">
        <v>65.03726435773784</v>
      </c>
      <c r="M67" s="175">
        <v>77.162203755001542</v>
      </c>
      <c r="N67" s="175">
        <v>68.453159041394343</v>
      </c>
      <c r="O67" s="175">
        <v>67.580935251798564</v>
      </c>
      <c r="P67" s="175">
        <v>74.961168064616345</v>
      </c>
      <c r="Q67" s="1115" t="s">
        <v>356</v>
      </c>
      <c r="R67" s="974"/>
      <c r="S67" s="147"/>
    </row>
    <row r="68" spans="1:19" ht="11.25" customHeight="1" x14ac:dyDescent="0.2">
      <c r="A68" s="2"/>
      <c r="B68" s="215"/>
      <c r="C68" s="439"/>
      <c r="D68" s="428" t="s">
        <v>614</v>
      </c>
      <c r="E68" s="175">
        <v>35.291631445477599</v>
      </c>
      <c r="F68" s="175">
        <v>52.480417754569189</v>
      </c>
      <c r="G68" s="175">
        <v>44.172736732570236</v>
      </c>
      <c r="H68" s="175">
        <v>38.056851930420024</v>
      </c>
      <c r="I68" s="175">
        <v>37.892376681614351</v>
      </c>
      <c r="J68" s="175">
        <v>60.131048387096776</v>
      </c>
      <c r="K68" s="175">
        <v>47.690217391304344</v>
      </c>
      <c r="L68" s="175">
        <v>39.402069758528171</v>
      </c>
      <c r="M68" s="175">
        <v>53.66949575636545</v>
      </c>
      <c r="N68" s="175">
        <v>49.188426252646437</v>
      </c>
      <c r="O68" s="175">
        <v>48.994252873563219</v>
      </c>
      <c r="P68" s="175">
        <v>46.532556908417149</v>
      </c>
      <c r="Q68" s="1115" t="s">
        <v>356</v>
      </c>
      <c r="R68" s="974"/>
      <c r="S68" s="147"/>
    </row>
    <row r="69" spans="1:19" ht="11.25" customHeight="1" x14ac:dyDescent="0.2">
      <c r="A69" s="2"/>
      <c r="B69" s="215"/>
      <c r="C69" s="439"/>
      <c r="D69" s="428" t="s">
        <v>188</v>
      </c>
      <c r="E69" s="175">
        <v>44.60580912863071</v>
      </c>
      <c r="F69" s="175">
        <v>59.468170829975833</v>
      </c>
      <c r="G69" s="175">
        <v>46.922110552763819</v>
      </c>
      <c r="H69" s="175">
        <v>54.873054873054869</v>
      </c>
      <c r="I69" s="175">
        <v>63.878326996197721</v>
      </c>
      <c r="J69" s="175">
        <v>69.035087719298247</v>
      </c>
      <c r="K69" s="175">
        <v>64.224137931034491</v>
      </c>
      <c r="L69" s="175">
        <v>52.037037037037038</v>
      </c>
      <c r="M69" s="175">
        <v>54.819863680623172</v>
      </c>
      <c r="N69" s="175">
        <v>64.980544747081709</v>
      </c>
      <c r="O69" s="175">
        <v>46.072013093289691</v>
      </c>
      <c r="P69" s="175">
        <v>37.719298245614034</v>
      </c>
      <c r="Q69" s="1115" t="s">
        <v>356</v>
      </c>
      <c r="R69" s="974"/>
      <c r="S69" s="147"/>
    </row>
    <row r="70" spans="1:19" ht="11.25" customHeight="1" x14ac:dyDescent="0.2">
      <c r="A70" s="2"/>
      <c r="B70" s="215"/>
      <c r="C70" s="439"/>
      <c r="D70" s="428" t="s">
        <v>189</v>
      </c>
      <c r="E70" s="175">
        <v>78.048780487804876</v>
      </c>
      <c r="F70" s="175">
        <v>83.775587566338146</v>
      </c>
      <c r="G70" s="175">
        <v>63.944396177237181</v>
      </c>
      <c r="H70" s="175">
        <v>70.801815431164911</v>
      </c>
      <c r="I70" s="175">
        <v>62.192393736017891</v>
      </c>
      <c r="J70" s="175">
        <v>62.886597938144327</v>
      </c>
      <c r="K70" s="175">
        <v>52.989130434782602</v>
      </c>
      <c r="L70" s="175">
        <v>45.086705202312139</v>
      </c>
      <c r="M70" s="175">
        <v>40.053050397877982</v>
      </c>
      <c r="N70" s="175">
        <v>71.974522292993626</v>
      </c>
      <c r="O70" s="175">
        <v>36.947218259629096</v>
      </c>
      <c r="P70" s="175">
        <v>61.554621848739501</v>
      </c>
      <c r="Q70" s="1115">
        <v>84.780157835400232</v>
      </c>
      <c r="R70" s="974"/>
      <c r="S70" s="147"/>
    </row>
    <row r="71" spans="1:19" ht="11.25" customHeight="1" x14ac:dyDescent="0.2">
      <c r="A71" s="2"/>
      <c r="B71" s="215"/>
      <c r="C71" s="439"/>
      <c r="D71" s="428" t="s">
        <v>129</v>
      </c>
      <c r="E71" s="175">
        <v>82.627118644067792</v>
      </c>
      <c r="F71" s="175">
        <v>67.181467181467184</v>
      </c>
      <c r="G71" s="175">
        <v>66.260162601626021</v>
      </c>
      <c r="H71" s="175">
        <v>72.222222222222214</v>
      </c>
      <c r="I71" s="175">
        <v>82.44274809160305</v>
      </c>
      <c r="J71" s="175">
        <v>58.139534883720934</v>
      </c>
      <c r="K71" s="175">
        <v>80.23952095808383</v>
      </c>
      <c r="L71" s="175">
        <v>62.666666666666671</v>
      </c>
      <c r="M71" s="175">
        <v>91.891891891891902</v>
      </c>
      <c r="N71" s="175">
        <v>84.552845528455293</v>
      </c>
      <c r="O71" s="175">
        <v>84.153005464480884</v>
      </c>
      <c r="P71" s="175">
        <v>79.60526315789474</v>
      </c>
      <c r="Q71" s="1115">
        <v>91.208791208791212</v>
      </c>
      <c r="R71" s="974"/>
      <c r="S71" s="147"/>
    </row>
    <row r="72" spans="1:19" ht="11.25" customHeight="1" x14ac:dyDescent="0.2">
      <c r="A72" s="2"/>
      <c r="B72" s="215"/>
      <c r="C72" s="439"/>
      <c r="D72" s="428" t="s">
        <v>130</v>
      </c>
      <c r="E72" s="175">
        <v>63.018867924528301</v>
      </c>
      <c r="F72" s="175">
        <v>75.471698113207552</v>
      </c>
      <c r="G72" s="175">
        <v>67.741935483870961</v>
      </c>
      <c r="H72" s="175">
        <v>66.984126984126974</v>
      </c>
      <c r="I72" s="175">
        <v>74.427480916030532</v>
      </c>
      <c r="J72" s="175">
        <v>58.119658119658126</v>
      </c>
      <c r="K72" s="175">
        <v>53.475935828877006</v>
      </c>
      <c r="L72" s="175">
        <v>50.793650793650791</v>
      </c>
      <c r="M72" s="175">
        <v>68.918918918918919</v>
      </c>
      <c r="N72" s="175">
        <v>83.739837398373979</v>
      </c>
      <c r="O72" s="175">
        <v>55.102040816326522</v>
      </c>
      <c r="P72" s="175">
        <v>58.365758754863819</v>
      </c>
      <c r="Q72" s="1115">
        <v>62.916666666666664</v>
      </c>
      <c r="R72" s="974"/>
      <c r="S72" s="147"/>
    </row>
    <row r="73" spans="1:19" s="497" customFormat="1" ht="20.25" customHeight="1" x14ac:dyDescent="0.2">
      <c r="A73" s="503"/>
      <c r="B73" s="504"/>
      <c r="C73" s="1510" t="s">
        <v>262</v>
      </c>
      <c r="D73" s="1511"/>
      <c r="E73" s="1511"/>
      <c r="F73" s="1511"/>
      <c r="G73" s="1511"/>
      <c r="H73" s="1511"/>
      <c r="I73" s="1511"/>
      <c r="J73" s="1511"/>
      <c r="K73" s="1511"/>
      <c r="L73" s="1511"/>
      <c r="M73" s="1511"/>
      <c r="N73" s="1511"/>
      <c r="O73" s="1511"/>
      <c r="P73" s="1511"/>
      <c r="Q73" s="1511"/>
      <c r="R73" s="506"/>
      <c r="S73" s="147"/>
    </row>
    <row r="74" spans="1:19" s="497" customFormat="1" ht="12.75" customHeight="1" x14ac:dyDescent="0.2">
      <c r="A74" s="503"/>
      <c r="B74" s="504"/>
      <c r="C74" s="1511" t="s">
        <v>358</v>
      </c>
      <c r="D74" s="1511"/>
      <c r="E74" s="1511"/>
      <c r="F74" s="1511"/>
      <c r="G74" s="1511"/>
      <c r="H74" s="1511"/>
      <c r="I74" s="1511"/>
      <c r="J74" s="1511"/>
      <c r="K74" s="1511"/>
      <c r="L74" s="1511"/>
      <c r="M74" s="1511"/>
      <c r="N74" s="1511"/>
      <c r="O74" s="1511"/>
      <c r="P74" s="1511"/>
      <c r="Q74" s="1511"/>
      <c r="R74" s="506"/>
      <c r="S74" s="503"/>
    </row>
    <row r="75" spans="1:19" ht="13.5" customHeight="1" x14ac:dyDescent="0.2">
      <c r="A75" s="2"/>
      <c r="B75" s="215"/>
      <c r="C75" s="42" t="s">
        <v>391</v>
      </c>
      <c r="D75" s="4"/>
      <c r="E75" s="1"/>
      <c r="F75" s="1"/>
      <c r="G75" s="4"/>
      <c r="H75" s="1"/>
      <c r="I75" s="775"/>
      <c r="J75" s="515"/>
      <c r="K75" s="1"/>
      <c r="L75" s="4"/>
      <c r="M75" s="4"/>
      <c r="N75" s="4"/>
      <c r="O75" s="4"/>
      <c r="P75" s="4"/>
      <c r="Q75" s="4"/>
      <c r="R75" s="974"/>
      <c r="S75" s="2"/>
    </row>
    <row r="76" spans="1:19" ht="13.5" customHeight="1" x14ac:dyDescent="0.2">
      <c r="A76" s="2"/>
      <c r="B76" s="209">
        <v>10</v>
      </c>
      <c r="C76" s="1410">
        <v>43556</v>
      </c>
      <c r="D76" s="1410"/>
      <c r="E76" s="520"/>
      <c r="F76" s="520"/>
      <c r="G76" s="520"/>
      <c r="H76" s="520"/>
      <c r="I76" s="520"/>
      <c r="J76" s="147"/>
      <c r="K76" s="147"/>
      <c r="L76" s="569"/>
      <c r="M76" s="176"/>
      <c r="N76" s="176"/>
      <c r="O76" s="176"/>
      <c r="P76" s="569"/>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N6"/>
    <mergeCell ref="O6:Q6"/>
  </mergeCells>
  <conditionalFormatting sqref="E7:P7">
    <cfRule type="cellIs" dxfId="148" priority="3" operator="equal">
      <formula>"jan."</formula>
    </cfRule>
  </conditionalFormatting>
  <conditionalFormatting sqref="P7">
    <cfRule type="cellIs" dxfId="147" priority="2" operator="equal">
      <formula>"jan."</formula>
    </cfRule>
  </conditionalFormatting>
  <conditionalFormatting sqref="Q7">
    <cfRule type="cellIs" dxfId="146"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516" t="s">
        <v>287</v>
      </c>
      <c r="C1" s="1517"/>
      <c r="D1" s="1517"/>
      <c r="E1" s="1517"/>
      <c r="F1" s="1517"/>
      <c r="G1" s="1517"/>
      <c r="H1" s="1517"/>
      <c r="I1" s="403"/>
      <c r="J1" s="403"/>
      <c r="K1" s="403"/>
      <c r="L1" s="403"/>
      <c r="M1" s="403"/>
      <c r="N1" s="403"/>
      <c r="O1" s="403"/>
      <c r="P1" s="403"/>
      <c r="Q1" s="380"/>
      <c r="R1" s="380"/>
      <c r="S1" s="370"/>
    </row>
    <row r="2" spans="1:19" ht="6" customHeight="1" x14ac:dyDescent="0.2">
      <c r="A2" s="370"/>
      <c r="B2" s="976"/>
      <c r="C2" s="975"/>
      <c r="D2" s="975"/>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81"/>
      <c r="F3" s="681"/>
      <c r="G3" s="681"/>
      <c r="H3" s="681"/>
      <c r="I3" s="681"/>
      <c r="J3" s="681"/>
      <c r="K3" s="681"/>
      <c r="L3" s="681"/>
      <c r="M3" s="681"/>
      <c r="N3" s="681"/>
      <c r="O3" s="681"/>
      <c r="P3" s="681"/>
      <c r="Q3" s="681" t="s">
        <v>72</v>
      </c>
      <c r="R3" s="570"/>
      <c r="S3" s="370"/>
    </row>
    <row r="4" spans="1:19" s="384" customFormat="1" ht="13.5" customHeight="1" thickBot="1" x14ac:dyDescent="0.25">
      <c r="A4" s="382"/>
      <c r="B4" s="383"/>
      <c r="C4" s="571" t="s">
        <v>214</v>
      </c>
      <c r="D4" s="572"/>
      <c r="E4" s="572"/>
      <c r="F4" s="572"/>
      <c r="G4" s="572"/>
      <c r="H4" s="572"/>
      <c r="I4" s="572"/>
      <c r="J4" s="572"/>
      <c r="K4" s="572"/>
      <c r="L4" s="572"/>
      <c r="M4" s="572"/>
      <c r="N4" s="572"/>
      <c r="O4" s="572"/>
      <c r="P4" s="572"/>
      <c r="Q4" s="573"/>
      <c r="R4" s="570"/>
      <c r="S4" s="382"/>
    </row>
    <row r="5" spans="1:19" ht="4.5" customHeight="1" x14ac:dyDescent="0.2">
      <c r="A5" s="370"/>
      <c r="B5" s="380"/>
      <c r="C5" s="1518" t="s">
        <v>77</v>
      </c>
      <c r="D5" s="1518"/>
      <c r="E5" s="487"/>
      <c r="F5" s="487"/>
      <c r="G5" s="487"/>
      <c r="H5" s="487"/>
      <c r="I5" s="487"/>
      <c r="J5" s="487"/>
      <c r="K5" s="487"/>
      <c r="L5" s="487"/>
      <c r="M5" s="487"/>
      <c r="N5" s="487"/>
      <c r="O5" s="487"/>
      <c r="P5" s="487"/>
      <c r="Q5" s="487"/>
      <c r="R5" s="570"/>
      <c r="S5" s="370"/>
    </row>
    <row r="6" spans="1:19" ht="13.5" customHeight="1" x14ac:dyDescent="0.2">
      <c r="A6" s="370"/>
      <c r="B6" s="380"/>
      <c r="C6" s="1518"/>
      <c r="D6" s="1518"/>
      <c r="E6" s="1508">
        <v>2018</v>
      </c>
      <c r="F6" s="1508"/>
      <c r="G6" s="1508"/>
      <c r="H6" s="1508"/>
      <c r="I6" s="1508"/>
      <c r="J6" s="1508"/>
      <c r="K6" s="1508"/>
      <c r="L6" s="1508"/>
      <c r="M6" s="1508"/>
      <c r="N6" s="1508"/>
      <c r="O6" s="1509">
        <v>2019</v>
      </c>
      <c r="P6" s="1509"/>
      <c r="Q6" s="1509"/>
      <c r="R6" s="570"/>
      <c r="S6" s="370"/>
    </row>
    <row r="7" spans="1:19" x14ac:dyDescent="0.2">
      <c r="A7" s="370"/>
      <c r="B7" s="380"/>
      <c r="C7" s="385" t="e">
        <f>#REF!</f>
        <v>#REF!</v>
      </c>
      <c r="D7" s="385"/>
      <c r="E7" s="1125" t="s">
        <v>102</v>
      </c>
      <c r="F7" s="1125" t="s">
        <v>101</v>
      </c>
      <c r="G7" s="1125" t="s">
        <v>100</v>
      </c>
      <c r="H7" s="1125" t="s">
        <v>99</v>
      </c>
      <c r="I7" s="1125" t="s">
        <v>98</v>
      </c>
      <c r="J7" s="651" t="s">
        <v>97</v>
      </c>
      <c r="K7" s="651" t="s">
        <v>96</v>
      </c>
      <c r="L7" s="651" t="s">
        <v>95</v>
      </c>
      <c r="M7" s="651" t="s">
        <v>94</v>
      </c>
      <c r="N7" s="651" t="s">
        <v>93</v>
      </c>
      <c r="O7" s="651" t="s">
        <v>92</v>
      </c>
      <c r="P7" s="1017" t="s">
        <v>103</v>
      </c>
      <c r="Q7" s="1182" t="s">
        <v>102</v>
      </c>
      <c r="R7" s="381"/>
      <c r="S7" s="370"/>
    </row>
    <row r="8" spans="1:19" s="577" customFormat="1" ht="22.5" customHeight="1" x14ac:dyDescent="0.2">
      <c r="A8" s="574"/>
      <c r="B8" s="575"/>
      <c r="C8" s="1519" t="s">
        <v>67</v>
      </c>
      <c r="D8" s="1519"/>
      <c r="E8" s="367">
        <v>562398</v>
      </c>
      <c r="F8" s="367">
        <v>547412</v>
      </c>
      <c r="G8" s="367">
        <v>523369</v>
      </c>
      <c r="H8" s="367">
        <v>503004</v>
      </c>
      <c r="I8" s="367">
        <v>497211</v>
      </c>
      <c r="J8" s="367">
        <v>497174</v>
      </c>
      <c r="K8" s="367">
        <v>497153</v>
      </c>
      <c r="L8" s="367">
        <v>497497</v>
      </c>
      <c r="M8" s="367">
        <v>505096</v>
      </c>
      <c r="N8" s="367">
        <v>504889</v>
      </c>
      <c r="O8" s="367">
        <v>514314</v>
      </c>
      <c r="P8" s="367">
        <v>504886</v>
      </c>
      <c r="Q8" s="367">
        <v>494666</v>
      </c>
      <c r="R8" s="576"/>
      <c r="S8" s="574"/>
    </row>
    <row r="9" spans="1:19" s="384" customFormat="1" ht="18.75" customHeight="1" x14ac:dyDescent="0.2">
      <c r="A9" s="382"/>
      <c r="B9" s="383"/>
      <c r="C9" s="389"/>
      <c r="D9" s="423" t="s">
        <v>624</v>
      </c>
      <c r="E9" s="424">
        <v>393335</v>
      </c>
      <c r="F9" s="424">
        <v>376014</v>
      </c>
      <c r="G9" s="424">
        <v>350174</v>
      </c>
      <c r="H9" s="424">
        <v>332395</v>
      </c>
      <c r="I9" s="424">
        <v>330587</v>
      </c>
      <c r="J9" s="424">
        <v>338147</v>
      </c>
      <c r="K9" s="424">
        <v>338935</v>
      </c>
      <c r="L9" s="424">
        <v>334241</v>
      </c>
      <c r="M9" s="424">
        <v>334897</v>
      </c>
      <c r="N9" s="424">
        <v>339035</v>
      </c>
      <c r="O9" s="424">
        <v>350772</v>
      </c>
      <c r="P9" s="424">
        <v>342702</v>
      </c>
      <c r="Q9" s="1116">
        <v>333776</v>
      </c>
      <c r="R9" s="409"/>
      <c r="S9" s="382"/>
    </row>
    <row r="10" spans="1:19" s="384" customFormat="1" ht="18.75" customHeight="1" x14ac:dyDescent="0.2">
      <c r="A10" s="382"/>
      <c r="B10" s="383"/>
      <c r="C10" s="389"/>
      <c r="D10" s="423" t="s">
        <v>625</v>
      </c>
      <c r="E10" s="424">
        <v>55384</v>
      </c>
      <c r="F10" s="424">
        <v>54463</v>
      </c>
      <c r="G10" s="424">
        <v>52453</v>
      </c>
      <c r="H10" s="424">
        <v>50236</v>
      </c>
      <c r="I10" s="424">
        <v>50065</v>
      </c>
      <c r="J10" s="424">
        <v>49357</v>
      </c>
      <c r="K10" s="424">
        <v>48461</v>
      </c>
      <c r="L10" s="424">
        <v>48236</v>
      </c>
      <c r="M10" s="424">
        <v>48173</v>
      </c>
      <c r="N10" s="424">
        <v>46378</v>
      </c>
      <c r="O10" s="424">
        <v>45869</v>
      </c>
      <c r="P10" s="424">
        <v>44602</v>
      </c>
      <c r="Q10" s="1116">
        <v>44708</v>
      </c>
      <c r="R10" s="409"/>
      <c r="S10" s="382"/>
    </row>
    <row r="11" spans="1:19" s="384" customFormat="1" ht="18.75" customHeight="1" x14ac:dyDescent="0.2">
      <c r="A11" s="382"/>
      <c r="B11" s="383"/>
      <c r="C11" s="389"/>
      <c r="D11" s="423" t="s">
        <v>626</v>
      </c>
      <c r="E11" s="424">
        <v>89799</v>
      </c>
      <c r="F11" s="424">
        <v>92773</v>
      </c>
      <c r="G11" s="424">
        <v>94937</v>
      </c>
      <c r="H11" s="424">
        <v>95217</v>
      </c>
      <c r="I11" s="424">
        <v>91335</v>
      </c>
      <c r="J11" s="424">
        <v>84381</v>
      </c>
      <c r="K11" s="424">
        <v>86163</v>
      </c>
      <c r="L11" s="424">
        <v>89524</v>
      </c>
      <c r="M11" s="424">
        <v>95303</v>
      </c>
      <c r="N11" s="424">
        <v>96825</v>
      </c>
      <c r="O11" s="424">
        <v>91765</v>
      </c>
      <c r="P11" s="424">
        <v>91367</v>
      </c>
      <c r="Q11" s="1116">
        <v>90942</v>
      </c>
      <c r="R11" s="409"/>
      <c r="S11" s="382"/>
    </row>
    <row r="12" spans="1:19" s="384" customFormat="1" ht="22.5" customHeight="1" x14ac:dyDescent="0.2">
      <c r="A12" s="382"/>
      <c r="B12" s="383"/>
      <c r="C12" s="389"/>
      <c r="D12" s="425" t="s">
        <v>627</v>
      </c>
      <c r="E12" s="424">
        <v>23880</v>
      </c>
      <c r="F12" s="424">
        <v>24162</v>
      </c>
      <c r="G12" s="424">
        <v>25805</v>
      </c>
      <c r="H12" s="424">
        <v>25156</v>
      </c>
      <c r="I12" s="424">
        <v>25224</v>
      </c>
      <c r="J12" s="424">
        <v>25289</v>
      </c>
      <c r="K12" s="424">
        <v>23594</v>
      </c>
      <c r="L12" s="424">
        <v>25496</v>
      </c>
      <c r="M12" s="424">
        <v>26723</v>
      </c>
      <c r="N12" s="424">
        <v>22651</v>
      </c>
      <c r="O12" s="424">
        <v>25908</v>
      </c>
      <c r="P12" s="424">
        <v>26215</v>
      </c>
      <c r="Q12" s="1116">
        <v>25240</v>
      </c>
      <c r="R12" s="409"/>
      <c r="S12" s="382"/>
    </row>
    <row r="13" spans="1:19" ht="15.75" customHeight="1" thickBot="1" x14ac:dyDescent="0.25">
      <c r="A13" s="370"/>
      <c r="B13" s="380"/>
      <c r="C13" s="385"/>
      <c r="D13" s="385"/>
      <c r="E13" s="681"/>
      <c r="F13" s="681"/>
      <c r="G13" s="681"/>
      <c r="H13" s="681"/>
      <c r="I13" s="681"/>
      <c r="J13" s="681"/>
      <c r="K13" s="681"/>
      <c r="L13" s="681"/>
      <c r="M13" s="681"/>
      <c r="N13" s="681"/>
      <c r="O13" s="681"/>
      <c r="P13" s="436"/>
      <c r="Q13" s="1117"/>
      <c r="R13" s="381"/>
      <c r="S13" s="370"/>
    </row>
    <row r="14" spans="1:19" ht="13.5" customHeight="1" thickBot="1" x14ac:dyDescent="0.25">
      <c r="A14" s="370"/>
      <c r="B14" s="380"/>
      <c r="C14" s="571" t="s">
        <v>25</v>
      </c>
      <c r="D14" s="572"/>
      <c r="E14" s="572"/>
      <c r="F14" s="572"/>
      <c r="G14" s="572"/>
      <c r="H14" s="572"/>
      <c r="I14" s="572"/>
      <c r="J14" s="572"/>
      <c r="K14" s="572"/>
      <c r="L14" s="572"/>
      <c r="M14" s="572"/>
      <c r="N14" s="572"/>
      <c r="O14" s="572"/>
      <c r="P14" s="572"/>
      <c r="Q14" s="1118"/>
      <c r="R14" s="381"/>
      <c r="S14" s="370"/>
    </row>
    <row r="15" spans="1:19" ht="9.75" customHeight="1" x14ac:dyDescent="0.2">
      <c r="A15" s="370"/>
      <c r="B15" s="380"/>
      <c r="C15" s="1518" t="s">
        <v>77</v>
      </c>
      <c r="D15" s="1518"/>
      <c r="E15" s="388"/>
      <c r="F15" s="388"/>
      <c r="G15" s="388"/>
      <c r="H15" s="388"/>
      <c r="I15" s="388"/>
      <c r="J15" s="388"/>
      <c r="K15" s="388"/>
      <c r="L15" s="388"/>
      <c r="M15" s="388"/>
      <c r="N15" s="388"/>
      <c r="O15" s="388"/>
      <c r="P15" s="470"/>
      <c r="Q15" s="1119"/>
      <c r="R15" s="381"/>
      <c r="S15" s="370"/>
    </row>
    <row r="16" spans="1:19" s="577" customFormat="1" ht="22.5" customHeight="1" x14ac:dyDescent="0.2">
      <c r="A16" s="574"/>
      <c r="B16" s="575"/>
      <c r="C16" s="1519" t="s">
        <v>67</v>
      </c>
      <c r="D16" s="1519"/>
      <c r="E16" s="367">
        <v>393335</v>
      </c>
      <c r="F16" s="367">
        <v>376014</v>
      </c>
      <c r="G16" s="367">
        <v>350174</v>
      </c>
      <c r="H16" s="367">
        <v>332395</v>
      </c>
      <c r="I16" s="367">
        <v>330587</v>
      </c>
      <c r="J16" s="367">
        <v>338147</v>
      </c>
      <c r="K16" s="367">
        <v>338935</v>
      </c>
      <c r="L16" s="367">
        <v>334241</v>
      </c>
      <c r="M16" s="367">
        <v>334897</v>
      </c>
      <c r="N16" s="367">
        <v>339035</v>
      </c>
      <c r="O16" s="367">
        <v>350772</v>
      </c>
      <c r="P16" s="367">
        <v>342702</v>
      </c>
      <c r="Q16" s="367">
        <v>333776</v>
      </c>
      <c r="R16" s="576"/>
      <c r="S16" s="574"/>
    </row>
    <row r="17" spans="1:19" ht="22.5" customHeight="1" x14ac:dyDescent="0.2">
      <c r="A17" s="370"/>
      <c r="B17" s="380"/>
      <c r="C17" s="533"/>
      <c r="D17" s="428" t="s">
        <v>71</v>
      </c>
      <c r="E17" s="155">
        <v>178079</v>
      </c>
      <c r="F17" s="155">
        <v>169754</v>
      </c>
      <c r="G17" s="155">
        <v>158011</v>
      </c>
      <c r="H17" s="155">
        <v>147684</v>
      </c>
      <c r="I17" s="155">
        <v>145312</v>
      </c>
      <c r="J17" s="155">
        <v>146561</v>
      </c>
      <c r="K17" s="155">
        <v>146643</v>
      </c>
      <c r="L17" s="155">
        <v>145902</v>
      </c>
      <c r="M17" s="155">
        <v>147634</v>
      </c>
      <c r="N17" s="155">
        <v>150357</v>
      </c>
      <c r="O17" s="155">
        <v>154873</v>
      </c>
      <c r="P17" s="155">
        <v>151196</v>
      </c>
      <c r="Q17" s="1110">
        <v>146837</v>
      </c>
      <c r="R17" s="381"/>
      <c r="S17" s="370"/>
    </row>
    <row r="18" spans="1:19" ht="15.75" customHeight="1" x14ac:dyDescent="0.2">
      <c r="A18" s="370"/>
      <c r="B18" s="380"/>
      <c r="C18" s="533"/>
      <c r="D18" s="428" t="s">
        <v>70</v>
      </c>
      <c r="E18" s="155">
        <v>215256</v>
      </c>
      <c r="F18" s="155">
        <v>206260</v>
      </c>
      <c r="G18" s="155">
        <v>192163</v>
      </c>
      <c r="H18" s="155">
        <v>184711</v>
      </c>
      <c r="I18" s="155">
        <v>185275</v>
      </c>
      <c r="J18" s="155">
        <v>191586</v>
      </c>
      <c r="K18" s="155">
        <v>192292</v>
      </c>
      <c r="L18" s="155">
        <v>188339</v>
      </c>
      <c r="M18" s="155">
        <v>187263</v>
      </c>
      <c r="N18" s="155">
        <v>188678</v>
      </c>
      <c r="O18" s="155">
        <v>195899</v>
      </c>
      <c r="P18" s="155">
        <v>191506</v>
      </c>
      <c r="Q18" s="1110">
        <v>186939</v>
      </c>
      <c r="R18" s="381"/>
      <c r="S18" s="370"/>
    </row>
    <row r="19" spans="1:19" ht="22.5" customHeight="1" x14ac:dyDescent="0.2">
      <c r="A19" s="370"/>
      <c r="B19" s="380"/>
      <c r="C19" s="533"/>
      <c r="D19" s="428" t="s">
        <v>628</v>
      </c>
      <c r="E19" s="155">
        <v>42259</v>
      </c>
      <c r="F19" s="155">
        <v>39086</v>
      </c>
      <c r="G19" s="155">
        <v>35062</v>
      </c>
      <c r="H19" s="155">
        <v>31533</v>
      </c>
      <c r="I19" s="155">
        <v>31106</v>
      </c>
      <c r="J19" s="155">
        <v>33160</v>
      </c>
      <c r="K19" s="155">
        <v>36259</v>
      </c>
      <c r="L19" s="155">
        <v>37567</v>
      </c>
      <c r="M19" s="155">
        <v>40400</v>
      </c>
      <c r="N19" s="155">
        <v>34760</v>
      </c>
      <c r="O19" s="155">
        <v>37470</v>
      </c>
      <c r="P19" s="155">
        <v>36585</v>
      </c>
      <c r="Q19" s="1110">
        <v>35207</v>
      </c>
      <c r="R19" s="381"/>
      <c r="S19" s="370"/>
    </row>
    <row r="20" spans="1:19" ht="15.75" customHeight="1" x14ac:dyDescent="0.2">
      <c r="A20" s="370"/>
      <c r="B20" s="380"/>
      <c r="C20" s="533"/>
      <c r="D20" s="428" t="s">
        <v>629</v>
      </c>
      <c r="E20" s="155">
        <v>351076</v>
      </c>
      <c r="F20" s="155">
        <v>336928</v>
      </c>
      <c r="G20" s="155">
        <v>315112</v>
      </c>
      <c r="H20" s="155">
        <v>300862</v>
      </c>
      <c r="I20" s="155">
        <v>299481</v>
      </c>
      <c r="J20" s="155">
        <v>304987</v>
      </c>
      <c r="K20" s="155">
        <v>302676</v>
      </c>
      <c r="L20" s="155">
        <v>296674</v>
      </c>
      <c r="M20" s="155">
        <v>294497</v>
      </c>
      <c r="N20" s="155">
        <v>304275</v>
      </c>
      <c r="O20" s="155">
        <v>313302</v>
      </c>
      <c r="P20" s="155">
        <v>306117</v>
      </c>
      <c r="Q20" s="1110">
        <v>298569</v>
      </c>
      <c r="R20" s="381"/>
      <c r="S20" s="370"/>
    </row>
    <row r="21" spans="1:19" ht="22.5" customHeight="1" x14ac:dyDescent="0.2">
      <c r="A21" s="370"/>
      <c r="B21" s="380"/>
      <c r="C21" s="533"/>
      <c r="D21" s="428" t="s">
        <v>616</v>
      </c>
      <c r="E21" s="155">
        <v>41230</v>
      </c>
      <c r="F21" s="155">
        <v>38874</v>
      </c>
      <c r="G21" s="155">
        <v>35890</v>
      </c>
      <c r="H21" s="155">
        <v>32903</v>
      </c>
      <c r="I21" s="155">
        <v>32927</v>
      </c>
      <c r="J21" s="155">
        <v>34638</v>
      </c>
      <c r="K21" s="155">
        <v>37228</v>
      </c>
      <c r="L21" s="155">
        <v>36707</v>
      </c>
      <c r="M21" s="155">
        <v>34888</v>
      </c>
      <c r="N21" s="155">
        <v>32399</v>
      </c>
      <c r="O21" s="155">
        <v>33590</v>
      </c>
      <c r="P21" s="155">
        <v>32865</v>
      </c>
      <c r="Q21" s="1110">
        <v>32253</v>
      </c>
      <c r="R21" s="381"/>
      <c r="S21" s="370"/>
    </row>
    <row r="22" spans="1:19" ht="15.75" customHeight="1" x14ac:dyDescent="0.2">
      <c r="A22" s="370"/>
      <c r="B22" s="380"/>
      <c r="C22" s="533"/>
      <c r="D22" s="428" t="s">
        <v>630</v>
      </c>
      <c r="E22" s="155">
        <v>352105</v>
      </c>
      <c r="F22" s="155">
        <v>337140</v>
      </c>
      <c r="G22" s="155">
        <v>314284</v>
      </c>
      <c r="H22" s="155">
        <v>299492</v>
      </c>
      <c r="I22" s="155">
        <v>297660</v>
      </c>
      <c r="J22" s="155">
        <v>303509</v>
      </c>
      <c r="K22" s="155">
        <v>301707</v>
      </c>
      <c r="L22" s="155">
        <v>297534</v>
      </c>
      <c r="M22" s="155">
        <v>300009</v>
      </c>
      <c r="N22" s="155">
        <v>306636</v>
      </c>
      <c r="O22" s="155">
        <v>317182</v>
      </c>
      <c r="P22" s="155">
        <v>309837</v>
      </c>
      <c r="Q22" s="1110">
        <v>301523</v>
      </c>
      <c r="R22" s="381"/>
      <c r="S22" s="370"/>
    </row>
    <row r="23" spans="1:19" ht="15" customHeight="1" x14ac:dyDescent="0.2">
      <c r="A23" s="370"/>
      <c r="B23" s="380"/>
      <c r="C23" s="428"/>
      <c r="D23" s="430" t="s">
        <v>631</v>
      </c>
      <c r="E23" s="155">
        <v>17148</v>
      </c>
      <c r="F23" s="155">
        <v>16249</v>
      </c>
      <c r="G23" s="155">
        <v>14121</v>
      </c>
      <c r="H23" s="155">
        <v>13277</v>
      </c>
      <c r="I23" s="155">
        <v>13352</v>
      </c>
      <c r="J23" s="155">
        <v>13471</v>
      </c>
      <c r="K23" s="155">
        <v>13266</v>
      </c>
      <c r="L23" s="155">
        <v>14035</v>
      </c>
      <c r="M23" s="155">
        <v>14490</v>
      </c>
      <c r="N23" s="155">
        <v>14776</v>
      </c>
      <c r="O23" s="155">
        <v>14976</v>
      </c>
      <c r="P23" s="155">
        <v>14533</v>
      </c>
      <c r="Q23" s="1110" t="s">
        <v>356</v>
      </c>
      <c r="R23" s="381"/>
      <c r="S23" s="370"/>
    </row>
    <row r="24" spans="1:19" ht="15" customHeight="1" x14ac:dyDescent="0.2">
      <c r="A24" s="370"/>
      <c r="B24" s="380"/>
      <c r="C24" s="195"/>
      <c r="D24" s="93" t="s">
        <v>619</v>
      </c>
      <c r="E24" s="155">
        <v>84729</v>
      </c>
      <c r="F24" s="155">
        <v>81439</v>
      </c>
      <c r="G24" s="155">
        <v>75932</v>
      </c>
      <c r="H24" s="155">
        <v>71124</v>
      </c>
      <c r="I24" s="155">
        <v>70045</v>
      </c>
      <c r="J24" s="155">
        <v>70530</v>
      </c>
      <c r="K24" s="155">
        <v>70147</v>
      </c>
      <c r="L24" s="155">
        <v>68420</v>
      </c>
      <c r="M24" s="155">
        <v>67115</v>
      </c>
      <c r="N24" s="155">
        <v>69134</v>
      </c>
      <c r="O24" s="155">
        <v>70861</v>
      </c>
      <c r="P24" s="155">
        <v>69706</v>
      </c>
      <c r="Q24" s="1110" t="s">
        <v>356</v>
      </c>
      <c r="R24" s="381"/>
      <c r="S24" s="370"/>
    </row>
    <row r="25" spans="1:19" ht="15" customHeight="1" x14ac:dyDescent="0.2">
      <c r="A25" s="370"/>
      <c r="B25" s="380"/>
      <c r="C25" s="195"/>
      <c r="D25" s="93" t="s">
        <v>161</v>
      </c>
      <c r="E25" s="155">
        <v>246469</v>
      </c>
      <c r="F25" s="155">
        <v>235906</v>
      </c>
      <c r="G25" s="155">
        <v>221120</v>
      </c>
      <c r="H25" s="155">
        <v>212159</v>
      </c>
      <c r="I25" s="155">
        <v>211473</v>
      </c>
      <c r="J25" s="155">
        <v>216680</v>
      </c>
      <c r="K25" s="155">
        <v>215344</v>
      </c>
      <c r="L25" s="155">
        <v>211975</v>
      </c>
      <c r="M25" s="155">
        <v>215433</v>
      </c>
      <c r="N25" s="155">
        <v>220031</v>
      </c>
      <c r="O25" s="155">
        <v>228342</v>
      </c>
      <c r="P25" s="155">
        <v>222515</v>
      </c>
      <c r="Q25" s="1110" t="s">
        <v>356</v>
      </c>
      <c r="R25" s="381"/>
      <c r="S25" s="370"/>
    </row>
    <row r="26" spans="1:19" ht="15" customHeight="1" x14ac:dyDescent="0.2">
      <c r="A26" s="370"/>
      <c r="B26" s="380"/>
      <c r="C26" s="195"/>
      <c r="D26" s="93" t="s">
        <v>620</v>
      </c>
      <c r="E26" s="155">
        <v>3759</v>
      </c>
      <c r="F26" s="155">
        <v>3546</v>
      </c>
      <c r="G26" s="155">
        <v>3111</v>
      </c>
      <c r="H26" s="155">
        <v>2932</v>
      </c>
      <c r="I26" s="155">
        <v>2790</v>
      </c>
      <c r="J26" s="155">
        <v>2828</v>
      </c>
      <c r="K26" s="155">
        <v>2949</v>
      </c>
      <c r="L26" s="155">
        <v>3104</v>
      </c>
      <c r="M26" s="155">
        <v>2971</v>
      </c>
      <c r="N26" s="155">
        <v>2695</v>
      </c>
      <c r="O26" s="155">
        <v>3003</v>
      </c>
      <c r="P26" s="155">
        <v>3083</v>
      </c>
      <c r="Q26" s="1110" t="s">
        <v>356</v>
      </c>
      <c r="R26" s="381"/>
      <c r="S26" s="370"/>
    </row>
    <row r="27" spans="1:19" ht="22.5" customHeight="1" x14ac:dyDescent="0.2">
      <c r="A27" s="370"/>
      <c r="B27" s="380"/>
      <c r="C27" s="533"/>
      <c r="D27" s="428" t="s">
        <v>632</v>
      </c>
      <c r="E27" s="155">
        <v>204962</v>
      </c>
      <c r="F27" s="155">
        <v>193292</v>
      </c>
      <c r="G27" s="155">
        <v>177722</v>
      </c>
      <c r="H27" s="155">
        <v>169645</v>
      </c>
      <c r="I27" s="155">
        <v>170100</v>
      </c>
      <c r="J27" s="155">
        <v>178100</v>
      </c>
      <c r="K27" s="155">
        <v>180082</v>
      </c>
      <c r="L27" s="155">
        <v>180848</v>
      </c>
      <c r="M27" s="155">
        <v>186338</v>
      </c>
      <c r="N27" s="155">
        <v>190356</v>
      </c>
      <c r="O27" s="155">
        <v>200720</v>
      </c>
      <c r="P27" s="155">
        <v>196151</v>
      </c>
      <c r="Q27" s="1110">
        <v>188892</v>
      </c>
      <c r="R27" s="381"/>
      <c r="S27" s="370"/>
    </row>
    <row r="28" spans="1:19" ht="15.75" customHeight="1" x14ac:dyDescent="0.2">
      <c r="A28" s="370"/>
      <c r="B28" s="380"/>
      <c r="C28" s="533"/>
      <c r="D28" s="428" t="s">
        <v>633</v>
      </c>
      <c r="E28" s="155">
        <v>188373</v>
      </c>
      <c r="F28" s="155">
        <v>182722</v>
      </c>
      <c r="G28" s="155">
        <v>172452</v>
      </c>
      <c r="H28" s="155">
        <v>162750</v>
      </c>
      <c r="I28" s="155">
        <v>160487</v>
      </c>
      <c r="J28" s="155">
        <v>160047</v>
      </c>
      <c r="K28" s="155">
        <v>158853</v>
      </c>
      <c r="L28" s="155">
        <v>153393</v>
      </c>
      <c r="M28" s="155">
        <v>148559</v>
      </c>
      <c r="N28" s="155">
        <v>148679</v>
      </c>
      <c r="O28" s="155">
        <v>150052</v>
      </c>
      <c r="P28" s="155">
        <v>146551</v>
      </c>
      <c r="Q28" s="1110">
        <v>144884</v>
      </c>
      <c r="R28" s="381"/>
      <c r="S28" s="370"/>
    </row>
    <row r="29" spans="1:19" ht="22.5" customHeight="1" x14ac:dyDescent="0.2">
      <c r="A29" s="370"/>
      <c r="B29" s="380"/>
      <c r="C29" s="533"/>
      <c r="D29" s="428" t="s">
        <v>634</v>
      </c>
      <c r="E29" s="155">
        <v>25897</v>
      </c>
      <c r="F29" s="155">
        <v>25541</v>
      </c>
      <c r="G29" s="155">
        <v>24555</v>
      </c>
      <c r="H29" s="155">
        <v>23781</v>
      </c>
      <c r="I29" s="155">
        <v>23721</v>
      </c>
      <c r="J29" s="155">
        <v>23655</v>
      </c>
      <c r="K29" s="155">
        <v>23689</v>
      </c>
      <c r="L29" s="155">
        <v>23429</v>
      </c>
      <c r="M29" s="155">
        <v>23671</v>
      </c>
      <c r="N29" s="155">
        <v>23761</v>
      </c>
      <c r="O29" s="155">
        <v>24017</v>
      </c>
      <c r="P29" s="155">
        <v>23884</v>
      </c>
      <c r="Q29" s="1110">
        <v>23623</v>
      </c>
      <c r="R29" s="381"/>
      <c r="S29" s="370"/>
    </row>
    <row r="30" spans="1:19" ht="15.75" customHeight="1" x14ac:dyDescent="0.2">
      <c r="A30" s="370"/>
      <c r="B30" s="380"/>
      <c r="C30" s="533"/>
      <c r="D30" s="428" t="s">
        <v>635</v>
      </c>
      <c r="E30" s="155">
        <v>75687</v>
      </c>
      <c r="F30" s="155">
        <v>73048</v>
      </c>
      <c r="G30" s="155">
        <v>68068</v>
      </c>
      <c r="H30" s="155">
        <v>65244</v>
      </c>
      <c r="I30" s="155">
        <v>64196</v>
      </c>
      <c r="J30" s="155">
        <v>63519</v>
      </c>
      <c r="K30" s="155">
        <v>62140</v>
      </c>
      <c r="L30" s="155">
        <v>60662</v>
      </c>
      <c r="M30" s="155">
        <v>60474</v>
      </c>
      <c r="N30" s="155">
        <v>61279</v>
      </c>
      <c r="O30" s="155">
        <v>61456</v>
      </c>
      <c r="P30" s="155">
        <v>60420</v>
      </c>
      <c r="Q30" s="1110">
        <v>59706</v>
      </c>
      <c r="R30" s="381"/>
      <c r="S30" s="370"/>
    </row>
    <row r="31" spans="1:19" ht="15.75" customHeight="1" x14ac:dyDescent="0.2">
      <c r="A31" s="370"/>
      <c r="B31" s="380"/>
      <c r="C31" s="533"/>
      <c r="D31" s="428" t="s">
        <v>636</v>
      </c>
      <c r="E31" s="155">
        <v>60057</v>
      </c>
      <c r="F31" s="155">
        <v>57374</v>
      </c>
      <c r="G31" s="155">
        <v>53989</v>
      </c>
      <c r="H31" s="155">
        <v>51459</v>
      </c>
      <c r="I31" s="155">
        <v>50358</v>
      </c>
      <c r="J31" s="155">
        <v>50359</v>
      </c>
      <c r="K31" s="155">
        <v>48826</v>
      </c>
      <c r="L31" s="155">
        <v>48223</v>
      </c>
      <c r="M31" s="155">
        <v>48463</v>
      </c>
      <c r="N31" s="155">
        <v>49975</v>
      </c>
      <c r="O31" s="155">
        <v>51716</v>
      </c>
      <c r="P31" s="155">
        <v>50954</v>
      </c>
      <c r="Q31" s="1110">
        <v>49482</v>
      </c>
      <c r="R31" s="381"/>
      <c r="S31" s="370"/>
    </row>
    <row r="32" spans="1:19" ht="15.75" customHeight="1" x14ac:dyDescent="0.2">
      <c r="A32" s="370"/>
      <c r="B32" s="380"/>
      <c r="C32" s="533"/>
      <c r="D32" s="428" t="s">
        <v>637</v>
      </c>
      <c r="E32" s="155">
        <v>76301</v>
      </c>
      <c r="F32" s="155">
        <v>72776</v>
      </c>
      <c r="G32" s="155">
        <v>67458</v>
      </c>
      <c r="H32" s="155">
        <v>64766</v>
      </c>
      <c r="I32" s="155">
        <v>64195</v>
      </c>
      <c r="J32" s="155">
        <v>65224</v>
      </c>
      <c r="K32" s="155">
        <v>63866</v>
      </c>
      <c r="L32" s="155">
        <v>63220</v>
      </c>
      <c r="M32" s="155">
        <v>64728</v>
      </c>
      <c r="N32" s="155">
        <v>67330</v>
      </c>
      <c r="O32" s="155">
        <v>70080</v>
      </c>
      <c r="P32" s="155">
        <v>68380</v>
      </c>
      <c r="Q32" s="1110">
        <v>65908</v>
      </c>
      <c r="R32" s="381"/>
      <c r="S32" s="370"/>
    </row>
    <row r="33" spans="1:19" ht="15.75" customHeight="1" x14ac:dyDescent="0.2">
      <c r="A33" s="370"/>
      <c r="B33" s="380"/>
      <c r="C33" s="533"/>
      <c r="D33" s="428" t="s">
        <v>638</v>
      </c>
      <c r="E33" s="155">
        <v>101470</v>
      </c>
      <c r="F33" s="155">
        <v>96325</v>
      </c>
      <c r="G33" s="155">
        <v>89374</v>
      </c>
      <c r="H33" s="155">
        <v>84197</v>
      </c>
      <c r="I33" s="155">
        <v>83955</v>
      </c>
      <c r="J33" s="155">
        <v>86955</v>
      </c>
      <c r="K33" s="155">
        <v>87981</v>
      </c>
      <c r="L33" s="155">
        <v>88918</v>
      </c>
      <c r="M33" s="155">
        <v>90016</v>
      </c>
      <c r="N33" s="155">
        <v>90923</v>
      </c>
      <c r="O33" s="155">
        <v>96050</v>
      </c>
      <c r="P33" s="155">
        <v>93003</v>
      </c>
      <c r="Q33" s="1110">
        <v>89878</v>
      </c>
      <c r="R33" s="381"/>
      <c r="S33" s="370"/>
    </row>
    <row r="34" spans="1:19" ht="15.75" customHeight="1" x14ac:dyDescent="0.2">
      <c r="A34" s="370"/>
      <c r="B34" s="380"/>
      <c r="C34" s="533"/>
      <c r="D34" s="428" t="s">
        <v>639</v>
      </c>
      <c r="E34" s="155">
        <v>53923</v>
      </c>
      <c r="F34" s="155">
        <v>50950</v>
      </c>
      <c r="G34" s="155">
        <v>46730</v>
      </c>
      <c r="H34" s="155">
        <v>42948</v>
      </c>
      <c r="I34" s="155">
        <v>44162</v>
      </c>
      <c r="J34" s="155">
        <v>48435</v>
      </c>
      <c r="K34" s="155">
        <v>52433</v>
      </c>
      <c r="L34" s="155">
        <v>49789</v>
      </c>
      <c r="M34" s="155">
        <v>47545</v>
      </c>
      <c r="N34" s="155">
        <v>45767</v>
      </c>
      <c r="O34" s="155">
        <v>47453</v>
      </c>
      <c r="P34" s="155">
        <v>46061</v>
      </c>
      <c r="Q34" s="1110">
        <v>45179</v>
      </c>
      <c r="R34" s="381"/>
      <c r="S34" s="370"/>
    </row>
    <row r="35" spans="1:19" ht="22.5" customHeight="1" x14ac:dyDescent="0.2">
      <c r="A35" s="370"/>
      <c r="B35" s="380"/>
      <c r="C35" s="533"/>
      <c r="D35" s="428" t="s">
        <v>185</v>
      </c>
      <c r="E35" s="155">
        <v>164242</v>
      </c>
      <c r="F35" s="155">
        <v>158432</v>
      </c>
      <c r="G35" s="155">
        <v>147254</v>
      </c>
      <c r="H35" s="155">
        <v>139288</v>
      </c>
      <c r="I35" s="155">
        <v>139093</v>
      </c>
      <c r="J35" s="155">
        <v>142187</v>
      </c>
      <c r="K35" s="155">
        <v>142866</v>
      </c>
      <c r="L35" s="155">
        <v>139895</v>
      </c>
      <c r="M35" s="155">
        <v>137143</v>
      </c>
      <c r="N35" s="155">
        <v>137025</v>
      </c>
      <c r="O35" s="155">
        <v>140696</v>
      </c>
      <c r="P35" s="155">
        <v>137964</v>
      </c>
      <c r="Q35" s="1110">
        <v>136319</v>
      </c>
      <c r="R35" s="381"/>
      <c r="S35" s="370"/>
    </row>
    <row r="36" spans="1:19" ht="15.75" customHeight="1" x14ac:dyDescent="0.2">
      <c r="A36" s="370"/>
      <c r="B36" s="380"/>
      <c r="C36" s="533"/>
      <c r="D36" s="428" t="s">
        <v>186</v>
      </c>
      <c r="E36" s="155">
        <v>66338</v>
      </c>
      <c r="F36" s="155">
        <v>64896</v>
      </c>
      <c r="G36" s="155">
        <v>60609</v>
      </c>
      <c r="H36" s="155">
        <v>57781</v>
      </c>
      <c r="I36" s="155">
        <v>57407</v>
      </c>
      <c r="J36" s="155">
        <v>59544</v>
      </c>
      <c r="K36" s="155">
        <v>60009</v>
      </c>
      <c r="L36" s="155">
        <v>58108</v>
      </c>
      <c r="M36" s="155">
        <v>56196</v>
      </c>
      <c r="N36" s="155">
        <v>58329</v>
      </c>
      <c r="O36" s="155">
        <v>60647</v>
      </c>
      <c r="P36" s="155">
        <v>59346</v>
      </c>
      <c r="Q36" s="1110" t="s">
        <v>356</v>
      </c>
      <c r="R36" s="381"/>
      <c r="S36" s="370"/>
    </row>
    <row r="37" spans="1:19" ht="15.75" customHeight="1" x14ac:dyDescent="0.2">
      <c r="A37" s="370"/>
      <c r="B37" s="380"/>
      <c r="C37" s="533"/>
      <c r="D37" s="428" t="s">
        <v>614</v>
      </c>
      <c r="E37" s="155">
        <v>95143</v>
      </c>
      <c r="F37" s="155">
        <v>90486</v>
      </c>
      <c r="G37" s="155">
        <v>86208</v>
      </c>
      <c r="H37" s="155">
        <v>82787</v>
      </c>
      <c r="I37" s="155">
        <v>81987</v>
      </c>
      <c r="J37" s="155">
        <v>83487</v>
      </c>
      <c r="K37" s="155">
        <v>82345</v>
      </c>
      <c r="L37" s="155">
        <v>80055</v>
      </c>
      <c r="M37" s="155">
        <v>78158</v>
      </c>
      <c r="N37" s="155">
        <v>77899</v>
      </c>
      <c r="O37" s="155">
        <v>81482</v>
      </c>
      <c r="P37" s="155">
        <v>80154</v>
      </c>
      <c r="Q37" s="1110" t="s">
        <v>356</v>
      </c>
      <c r="R37" s="381"/>
      <c r="S37" s="370"/>
    </row>
    <row r="38" spans="1:19" ht="15.75" customHeight="1" x14ac:dyDescent="0.2">
      <c r="A38" s="370"/>
      <c r="B38" s="380"/>
      <c r="C38" s="533"/>
      <c r="D38" s="428" t="s">
        <v>188</v>
      </c>
      <c r="E38" s="155">
        <v>26219</v>
      </c>
      <c r="F38" s="155">
        <v>24260</v>
      </c>
      <c r="G38" s="155">
        <v>21821</v>
      </c>
      <c r="H38" s="155">
        <v>20591</v>
      </c>
      <c r="I38" s="155">
        <v>20775</v>
      </c>
      <c r="J38" s="155">
        <v>21492</v>
      </c>
      <c r="K38" s="155">
        <v>21524</v>
      </c>
      <c r="L38" s="155">
        <v>21743</v>
      </c>
      <c r="M38" s="155">
        <v>21617</v>
      </c>
      <c r="N38" s="155">
        <v>22122</v>
      </c>
      <c r="O38" s="155">
        <v>22953</v>
      </c>
      <c r="P38" s="155">
        <v>22045</v>
      </c>
      <c r="Q38" s="1110" t="s">
        <v>356</v>
      </c>
      <c r="R38" s="381"/>
      <c r="S38" s="370"/>
    </row>
    <row r="39" spans="1:19" ht="15.75" customHeight="1" x14ac:dyDescent="0.2">
      <c r="A39" s="370"/>
      <c r="B39" s="380"/>
      <c r="C39" s="533"/>
      <c r="D39" s="428" t="s">
        <v>189</v>
      </c>
      <c r="E39" s="155">
        <v>15516</v>
      </c>
      <c r="F39" s="155">
        <v>12135</v>
      </c>
      <c r="G39" s="155">
        <v>9268</v>
      </c>
      <c r="H39" s="155">
        <v>7798</v>
      </c>
      <c r="I39" s="155">
        <v>7517</v>
      </c>
      <c r="J39" s="155">
        <v>7709</v>
      </c>
      <c r="K39" s="155">
        <v>8662</v>
      </c>
      <c r="L39" s="155">
        <v>10755</v>
      </c>
      <c r="M39" s="155">
        <v>17817</v>
      </c>
      <c r="N39" s="155">
        <v>19718</v>
      </c>
      <c r="O39" s="155">
        <v>20748</v>
      </c>
      <c r="P39" s="155">
        <v>19014</v>
      </c>
      <c r="Q39" s="1110">
        <v>15305</v>
      </c>
      <c r="R39" s="381"/>
      <c r="S39" s="370"/>
    </row>
    <row r="40" spans="1:19" ht="15.75" customHeight="1" x14ac:dyDescent="0.2">
      <c r="A40" s="370"/>
      <c r="B40" s="380"/>
      <c r="C40" s="533"/>
      <c r="D40" s="428" t="s">
        <v>129</v>
      </c>
      <c r="E40" s="155">
        <v>8612</v>
      </c>
      <c r="F40" s="155">
        <v>8588</v>
      </c>
      <c r="G40" s="155">
        <v>8344</v>
      </c>
      <c r="H40" s="155">
        <v>8010</v>
      </c>
      <c r="I40" s="155">
        <v>7938</v>
      </c>
      <c r="J40" s="155">
        <v>7898</v>
      </c>
      <c r="K40" s="155">
        <v>7722</v>
      </c>
      <c r="L40" s="155">
        <v>7713</v>
      </c>
      <c r="M40" s="155">
        <v>7709</v>
      </c>
      <c r="N40" s="155">
        <v>7697</v>
      </c>
      <c r="O40" s="155">
        <v>7685</v>
      </c>
      <c r="P40" s="155">
        <v>7665</v>
      </c>
      <c r="Q40" s="1110">
        <v>7624</v>
      </c>
      <c r="R40" s="381"/>
      <c r="S40" s="370"/>
    </row>
    <row r="41" spans="1:19" ht="15.75" customHeight="1" x14ac:dyDescent="0.2">
      <c r="A41" s="370"/>
      <c r="B41" s="380"/>
      <c r="C41" s="533"/>
      <c r="D41" s="428" t="s">
        <v>130</v>
      </c>
      <c r="E41" s="155">
        <v>17265</v>
      </c>
      <c r="F41" s="155">
        <v>17217</v>
      </c>
      <c r="G41" s="155">
        <v>16670</v>
      </c>
      <c r="H41" s="155">
        <v>16140</v>
      </c>
      <c r="I41" s="155">
        <v>15870</v>
      </c>
      <c r="J41" s="155">
        <v>15830</v>
      </c>
      <c r="K41" s="155">
        <v>15807</v>
      </c>
      <c r="L41" s="155">
        <v>15972</v>
      </c>
      <c r="M41" s="155">
        <v>16257</v>
      </c>
      <c r="N41" s="155">
        <v>16245</v>
      </c>
      <c r="O41" s="155">
        <v>16561</v>
      </c>
      <c r="P41" s="155">
        <v>16514</v>
      </c>
      <c r="Q41" s="1110">
        <v>16311</v>
      </c>
      <c r="R41" s="381"/>
      <c r="S41" s="370"/>
    </row>
    <row r="42" spans="1:19" s="578" customFormat="1" ht="22.5" customHeight="1" x14ac:dyDescent="0.2">
      <c r="A42" s="579"/>
      <c r="B42" s="580"/>
      <c r="C42" s="660" t="s">
        <v>640</v>
      </c>
      <c r="D42" s="660"/>
      <c r="E42" s="367"/>
      <c r="F42" s="367"/>
      <c r="G42" s="367"/>
      <c r="H42" s="367"/>
      <c r="I42" s="367"/>
      <c r="J42" s="367"/>
      <c r="K42" s="367"/>
      <c r="L42" s="367"/>
      <c r="M42" s="367"/>
      <c r="N42" s="367"/>
      <c r="O42" s="367"/>
      <c r="P42" s="367"/>
      <c r="Q42" s="1110"/>
      <c r="R42" s="581"/>
      <c r="S42" s="579"/>
    </row>
    <row r="43" spans="1:19" ht="15.75" customHeight="1" x14ac:dyDescent="0.2">
      <c r="A43" s="370"/>
      <c r="B43" s="380"/>
      <c r="C43" s="533"/>
      <c r="D43" s="659" t="s">
        <v>643</v>
      </c>
      <c r="E43" s="146">
        <v>40193</v>
      </c>
      <c r="F43" s="146">
        <v>40193</v>
      </c>
      <c r="G43" s="146">
        <v>36494</v>
      </c>
      <c r="H43" s="146">
        <v>34788</v>
      </c>
      <c r="I43" s="146">
        <v>34390</v>
      </c>
      <c r="J43" s="146">
        <v>34220</v>
      </c>
      <c r="K43" s="146">
        <v>34360</v>
      </c>
      <c r="L43" s="146">
        <v>34036</v>
      </c>
      <c r="M43" s="146">
        <v>35339</v>
      </c>
      <c r="N43" s="146">
        <v>35684</v>
      </c>
      <c r="O43" s="146">
        <v>36771</v>
      </c>
      <c r="P43" s="146">
        <v>36082</v>
      </c>
      <c r="Q43" s="1110" t="s">
        <v>356</v>
      </c>
      <c r="R43" s="381"/>
      <c r="S43" s="370"/>
    </row>
    <row r="44" spans="1:19" s="578" customFormat="1" ht="15.75" customHeight="1" x14ac:dyDescent="0.2">
      <c r="A44" s="579"/>
      <c r="B44" s="580"/>
      <c r="C44" s="582"/>
      <c r="D44" s="659" t="s">
        <v>641</v>
      </c>
      <c r="E44" s="146">
        <v>39488</v>
      </c>
      <c r="F44" s="146">
        <v>39488</v>
      </c>
      <c r="G44" s="146">
        <v>35544</v>
      </c>
      <c r="H44" s="146">
        <v>33332</v>
      </c>
      <c r="I44" s="146">
        <v>32805</v>
      </c>
      <c r="J44" s="146">
        <v>33241</v>
      </c>
      <c r="K44" s="146">
        <v>33060</v>
      </c>
      <c r="L44" s="146">
        <v>33220</v>
      </c>
      <c r="M44" s="146">
        <v>32942</v>
      </c>
      <c r="N44" s="146">
        <v>32666</v>
      </c>
      <c r="O44" s="146">
        <v>35022</v>
      </c>
      <c r="P44" s="146">
        <v>34347</v>
      </c>
      <c r="Q44" s="1110" t="s">
        <v>356</v>
      </c>
      <c r="R44" s="581"/>
      <c r="S44" s="579"/>
    </row>
    <row r="45" spans="1:19" ht="15.75" customHeight="1" x14ac:dyDescent="0.2">
      <c r="A45" s="370"/>
      <c r="B45" s="383"/>
      <c r="C45" s="533"/>
      <c r="D45" s="659" t="s">
        <v>642</v>
      </c>
      <c r="E45" s="146">
        <v>33319</v>
      </c>
      <c r="F45" s="146">
        <v>33319</v>
      </c>
      <c r="G45" s="146">
        <v>30578</v>
      </c>
      <c r="H45" s="146">
        <v>29023</v>
      </c>
      <c r="I45" s="146">
        <v>28600</v>
      </c>
      <c r="J45" s="146">
        <v>28511</v>
      </c>
      <c r="K45" s="146">
        <v>28385</v>
      </c>
      <c r="L45" s="146">
        <v>27829</v>
      </c>
      <c r="M45" s="146">
        <v>27561</v>
      </c>
      <c r="N45" s="146">
        <v>28441</v>
      </c>
      <c r="O45" s="146">
        <v>28995</v>
      </c>
      <c r="P45" s="146">
        <v>28631</v>
      </c>
      <c r="Q45" s="1110" t="s">
        <v>356</v>
      </c>
      <c r="R45" s="381"/>
      <c r="S45" s="370"/>
    </row>
    <row r="46" spans="1:19" ht="15.75" customHeight="1" x14ac:dyDescent="0.2">
      <c r="A46" s="370"/>
      <c r="B46" s="380"/>
      <c r="C46" s="533"/>
      <c r="D46" s="659" t="s">
        <v>645</v>
      </c>
      <c r="E46" s="146">
        <v>23842</v>
      </c>
      <c r="F46" s="146">
        <v>23842</v>
      </c>
      <c r="G46" s="146">
        <v>21541</v>
      </c>
      <c r="H46" s="146">
        <v>20312</v>
      </c>
      <c r="I46" s="146">
        <v>20203</v>
      </c>
      <c r="J46" s="146">
        <v>20733</v>
      </c>
      <c r="K46" s="146">
        <v>20733</v>
      </c>
      <c r="L46" s="146">
        <v>20682</v>
      </c>
      <c r="M46" s="146">
        <v>20024</v>
      </c>
      <c r="N46" s="146">
        <v>20053</v>
      </c>
      <c r="O46" s="146">
        <v>20864</v>
      </c>
      <c r="P46" s="146">
        <v>20452</v>
      </c>
      <c r="Q46" s="1110" t="s">
        <v>356</v>
      </c>
      <c r="R46" s="381"/>
      <c r="S46" s="370"/>
    </row>
    <row r="47" spans="1:19" ht="15.75" customHeight="1" x14ac:dyDescent="0.2">
      <c r="A47" s="370"/>
      <c r="B47" s="380"/>
      <c r="C47" s="533"/>
      <c r="D47" s="659" t="s">
        <v>644</v>
      </c>
      <c r="E47" s="146">
        <v>19188</v>
      </c>
      <c r="F47" s="146">
        <v>19188</v>
      </c>
      <c r="G47" s="146">
        <v>15962</v>
      </c>
      <c r="H47" s="146">
        <v>15485</v>
      </c>
      <c r="I47" s="146">
        <v>15065</v>
      </c>
      <c r="J47" s="146">
        <v>15110</v>
      </c>
      <c r="K47" s="146">
        <v>14686</v>
      </c>
      <c r="L47" s="146">
        <v>15132</v>
      </c>
      <c r="M47" s="146">
        <v>17829</v>
      </c>
      <c r="N47" s="146">
        <v>18565</v>
      </c>
      <c r="O47" s="146">
        <v>19907</v>
      </c>
      <c r="P47" s="146">
        <v>18980</v>
      </c>
      <c r="Q47" s="1110" t="s">
        <v>356</v>
      </c>
      <c r="R47" s="381"/>
      <c r="S47" s="370"/>
    </row>
    <row r="48" spans="1:19" s="384" customFormat="1" ht="22.5" customHeight="1" x14ac:dyDescent="0.2">
      <c r="A48" s="382"/>
      <c r="B48" s="383"/>
      <c r="C48" s="1512" t="s">
        <v>216</v>
      </c>
      <c r="D48" s="1513"/>
      <c r="E48" s="1513"/>
      <c r="F48" s="1513"/>
      <c r="G48" s="1513"/>
      <c r="H48" s="1513"/>
      <c r="I48" s="1513"/>
      <c r="J48" s="1513"/>
      <c r="K48" s="1513"/>
      <c r="L48" s="1513"/>
      <c r="M48" s="1513"/>
      <c r="N48" s="1513"/>
      <c r="O48" s="1513"/>
      <c r="P48" s="1513"/>
      <c r="Q48" s="1513"/>
      <c r="R48" s="409"/>
      <c r="S48" s="382"/>
    </row>
    <row r="49" spans="1:19" s="384" customFormat="1" ht="10.5" customHeight="1" x14ac:dyDescent="0.2">
      <c r="A49" s="382"/>
      <c r="B49" s="383"/>
      <c r="C49" s="1514" t="s">
        <v>357</v>
      </c>
      <c r="D49" s="1514"/>
      <c r="E49" s="1514"/>
      <c r="F49" s="1514"/>
      <c r="G49" s="1514"/>
      <c r="H49" s="1514"/>
      <c r="I49" s="1514"/>
      <c r="J49" s="1514"/>
      <c r="K49" s="1514"/>
      <c r="L49" s="1514"/>
      <c r="M49" s="1514"/>
      <c r="N49" s="1514"/>
      <c r="O49" s="1514"/>
      <c r="P49" s="1514"/>
      <c r="Q49" s="1514"/>
      <c r="R49" s="409"/>
      <c r="S49" s="382"/>
    </row>
    <row r="50" spans="1:19" s="384" customFormat="1" ht="13.5" customHeight="1" x14ac:dyDescent="0.15">
      <c r="A50" s="382"/>
      <c r="B50" s="383"/>
      <c r="C50" s="412" t="s">
        <v>395</v>
      </c>
      <c r="D50" s="583"/>
      <c r="E50" s="584"/>
      <c r="F50" s="383"/>
      <c r="G50" s="584"/>
      <c r="H50" s="583"/>
      <c r="I50" s="584"/>
      <c r="J50" s="775"/>
      <c r="K50" s="515"/>
      <c r="L50" s="583"/>
      <c r="M50" s="583"/>
      <c r="N50" s="583"/>
      <c r="O50" s="583"/>
      <c r="P50" s="583"/>
      <c r="Q50" s="583"/>
      <c r="R50" s="409"/>
      <c r="S50" s="382"/>
    </row>
    <row r="51" spans="1:19" x14ac:dyDescent="0.2">
      <c r="A51" s="370"/>
      <c r="B51" s="380"/>
      <c r="C51" s="380"/>
      <c r="D51" s="380"/>
      <c r="E51" s="380"/>
      <c r="F51" s="380"/>
      <c r="G51" s="380"/>
      <c r="H51" s="432"/>
      <c r="I51" s="432"/>
      <c r="J51" s="432"/>
      <c r="K51" s="432"/>
      <c r="L51" s="647"/>
      <c r="M51" s="380"/>
      <c r="N51" s="1515">
        <v>43556</v>
      </c>
      <c r="O51" s="1515"/>
      <c r="P51" s="1515"/>
      <c r="Q51" s="1515"/>
      <c r="R51" s="585">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10">
    <mergeCell ref="C48:Q48"/>
    <mergeCell ref="C49:Q49"/>
    <mergeCell ref="N51:Q51"/>
    <mergeCell ref="B1:H1"/>
    <mergeCell ref="C5:D6"/>
    <mergeCell ref="C8:D8"/>
    <mergeCell ref="C15:D15"/>
    <mergeCell ref="C16:D16"/>
    <mergeCell ref="E6:N6"/>
    <mergeCell ref="O6:Q6"/>
  </mergeCells>
  <conditionalFormatting sqref="Q7">
    <cfRule type="cellIs" dxfId="145" priority="3" operator="equal">
      <formula>"jan."</formula>
    </cfRule>
  </conditionalFormatting>
  <conditionalFormatting sqref="E7:P7">
    <cfRule type="cellIs" dxfId="144" priority="2" operator="equal">
      <formula>"jan."</formula>
    </cfRule>
  </conditionalFormatting>
  <conditionalFormatting sqref="P7">
    <cfRule type="cellIs" dxfId="14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2019-04-30T15:53:55Z</cp:lastPrinted>
  <dcterms:created xsi:type="dcterms:W3CDTF">2004-03-02T09:49:36Z</dcterms:created>
  <dcterms:modified xsi:type="dcterms:W3CDTF">2019-04-30T18:19:06Z</dcterms:modified>
</cp:coreProperties>
</file>